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40" tabRatio="832" activeTab="0"/>
  </bookViews>
  <sheets>
    <sheet name="P5 TESTE" sheetId="1" r:id="rId1"/>
  </sheets>
  <externalReferences>
    <externalReference r:id="rId4"/>
    <externalReference r:id="rId5"/>
    <externalReference r:id="rId6"/>
    <externalReference r:id="rId7"/>
  </externalReferences>
  <definedNames>
    <definedName name="A">'[2]P3'!#REF!</definedName>
    <definedName name="Excel_BuiltIn_Print_Area_2" localSheetId="0">'[2]P3'!#REF!</definedName>
    <definedName name="Excel_BuiltIn_Print_Area_2">'[2]P3'!#REF!</definedName>
    <definedName name="Excel_BuiltIn_Print_Area_2_1" localSheetId="0">'[3]P3'!#REF!</definedName>
    <definedName name="Excel_BuiltIn_Print_Area_2_1">'[1]P3'!#REF!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'P5 TESTE'!$J$1:$AB$187</definedName>
    <definedName name="_xlnm.Print_Titles" localSheetId="0">'P5 TESTE'!$10:$11</definedName>
  </definedNames>
  <calcPr fullCalcOnLoad="1"/>
</workbook>
</file>

<file path=xl/sharedStrings.xml><?xml version="1.0" encoding="utf-8"?>
<sst xmlns="http://schemas.openxmlformats.org/spreadsheetml/2006/main" count="405" uniqueCount="287">
  <si>
    <t>CAS MARAMUREŞ</t>
  </si>
  <si>
    <t>SERVICIUL DECONTARE SERVICII MEDICALE, ACORDURI, REGULAMENTE SI FORMULARE EUROPENE</t>
  </si>
  <si>
    <t>SERVICIUL DECONTARE SERVICII MEDICALE, ACORDURI, REGULAMENTE SI 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</si>
  <si>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</si>
  <si>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</si>
  <si>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</si>
  <si>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IULIE 2016 - SUMELE FACTURATE AFERENTE REŢETELOR ELIBERATE PENTRUPROGRAMUL P5 TESTE DE AUTOMONITORIZARE</t>
  </si>
  <si>
    <t>IULIE 2016 - SUMELE DECONTATE DIN FACTURILE AFERENTE REŢETELOR ELIBERATE PENTRU PROGRAMUL P5 TESTE DE AUTOMONITORIZARE</t>
  </si>
  <si>
    <t>NATURA CHELTUIELILOR: Decontarea serviciilor farmaceutice aferente lunii FEBRUARIE 2016 - reţete eliberate pentru PROGRAMUL P5 TESTE DE AUTOMONITORIZARE (plată efectuată la farmacii)</t>
  </si>
  <si>
    <t>NATURA CHELTUIELILOR: Decontarea serviciilor farmaceutice aferente lunii FEBRUARIE 2016 - reţete eliberate pentru PROGRAMUL P5 TESTE DE AUTOMONITORIZARE (plată efectuată la alţi beneficiari)</t>
  </si>
  <si>
    <t>NUMĂRUL ŞI DATA ANGAJAMENTULUI LEGAL: CONTRACT</t>
  </si>
  <si>
    <t>MODUL DE PLATĂ:  VIRAMENT</t>
  </si>
  <si>
    <t>Lei</t>
  </si>
  <si>
    <t>Nr. crt.</t>
  </si>
  <si>
    <t>Beneficiar</t>
  </si>
  <si>
    <t>Facturat</t>
  </si>
  <si>
    <t>Farmacia</t>
  </si>
  <si>
    <t>Factura</t>
  </si>
  <si>
    <t>Refuz</t>
  </si>
  <si>
    <t>Diferenţa de plată  TESTE COPII+ADULTI</t>
  </si>
  <si>
    <t>Plată parţială TESTE COPII</t>
  </si>
  <si>
    <t xml:space="preserve">Plată parţială TESTE ADULTI </t>
  </si>
  <si>
    <t>Plată parţială  TESTE COPII+ ADULTI</t>
  </si>
  <si>
    <t>Suma de plată TESTE COPII</t>
  </si>
  <si>
    <t>Suma de plată TESTE ADULTI</t>
  </si>
  <si>
    <t>Suma de plată TESTE COPII+ADULTI la farmacii</t>
  </si>
  <si>
    <t>Suma de plată TESTE COPII + ADULTI la alţi beneficiari</t>
  </si>
  <si>
    <t>Suma de plată TESTE COPII+ADULTI</t>
  </si>
  <si>
    <t>Calcul pt plafon TESTE COPII</t>
  </si>
  <si>
    <t>Plafon TESTE COPII</t>
  </si>
  <si>
    <t>Calcul pt plafon TESTE ADULTI</t>
  </si>
  <si>
    <t>Plafon TESTE ADULTI</t>
  </si>
  <si>
    <t xml:space="preserve">Nr. crt. 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</si>
  <si>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</si>
  <si>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</si>
  <si>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</si>
  <si>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</si>
  <si>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</si>
  <si>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</si>
  <si>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Suma plătită la alţi beneficiari</t>
  </si>
  <si>
    <t>Suma de plată la farmacii</t>
  </si>
  <si>
    <t>Suma de plată la alţi beneficiari</t>
  </si>
  <si>
    <t>Suma de plată</t>
  </si>
  <si>
    <t>Farmacia (cedent)</t>
  </si>
  <si>
    <t>Beneficiar (cesionar)</t>
  </si>
  <si>
    <t>Localitatea cesionar</t>
  </si>
  <si>
    <t>Trezoreria cesionar</t>
  </si>
  <si>
    <t>Nr. cont cesionar</t>
  </si>
  <si>
    <t>Suma cesionată</t>
  </si>
  <si>
    <t>SERIA</t>
  </si>
  <si>
    <t>NUMAR</t>
  </si>
  <si>
    <t>DATA</t>
  </si>
  <si>
    <t>Sume facturate TESTE COPII</t>
  </si>
  <si>
    <t>Sume facturate TESTE ADULŢI</t>
  </si>
  <si>
    <t>Sume facturate TESTE COPII + ADULŢI</t>
  </si>
  <si>
    <t>Număr</t>
  </si>
  <si>
    <t>Data</t>
  </si>
  <si>
    <t>Sume facturate TESTE COPII+ADULTI</t>
  </si>
  <si>
    <t>Refuz la plată TESTE COPII</t>
  </si>
  <si>
    <t xml:space="preserve"> Refuz la plată TESTE ADULTI </t>
  </si>
  <si>
    <t>Diferenţa de plată  TESTE COPII</t>
  </si>
  <si>
    <t>Diferenţa de plată  TESTE ADULTI</t>
  </si>
  <si>
    <t>număr</t>
  </si>
  <si>
    <t xml:space="preserve">data </t>
  </si>
  <si>
    <t>suma</t>
  </si>
  <si>
    <t>ADENFARM BM 3 CLOSCA</t>
  </si>
  <si>
    <t>ADN</t>
  </si>
  <si>
    <t>UNICREDIT TIRIAC BANK SA p</t>
  </si>
  <si>
    <t>ADENFARM BM 4 BSD</t>
  </si>
  <si>
    <t>ADENFARM BS</t>
  </si>
  <si>
    <t>ADEN FARM SIGHET</t>
  </si>
  <si>
    <t>TOTAL ADEN FARM</t>
  </si>
  <si>
    <t>ANDISIMA FARM CRACIUNESTI</t>
  </si>
  <si>
    <t>AND</t>
  </si>
  <si>
    <t>ANDISIMA SIGHET</t>
  </si>
  <si>
    <t>TOTAL ANDISIMA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</si>
  <si>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</si>
  <si>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</si>
  <si>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</si>
  <si>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</si>
  <si>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</si>
  <si>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</si>
  <si>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</si>
  <si>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ATLAS ASUAJ</t>
  </si>
  <si>
    <t>ATL</t>
  </si>
  <si>
    <t>ATLAS SISESTI</t>
  </si>
  <si>
    <t>TOTAL ATLAS FARM</t>
  </si>
  <si>
    <t>MMAVE</t>
  </si>
  <si>
    <t>AVE</t>
  </si>
  <si>
    <t>TOTAL AVE</t>
  </si>
  <si>
    <t>B</t>
  </si>
  <si>
    <t>BERES</t>
  </si>
  <si>
    <t>TOTAL BERES</t>
  </si>
  <si>
    <t>MMBIL</t>
  </si>
  <si>
    <t>BILASCO</t>
  </si>
  <si>
    <t>TOTAL BILASCO</t>
  </si>
  <si>
    <t>BIOREX BAIA MARE</t>
  </si>
  <si>
    <t>CM</t>
  </si>
  <si>
    <t>BIOREX COPALNIC</t>
  </si>
  <si>
    <t>TOTAL BIOREX</t>
  </si>
  <si>
    <t>CFR</t>
  </si>
  <si>
    <t>CARDIO BM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</si>
  <si>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</si>
  <si>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</si>
  <si>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</si>
  <si>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</si>
  <si>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</si>
  <si>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</si>
  <si>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</si>
  <si>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</si>
  <si>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 DE SUS</t>
  </si>
  <si>
    <t>TOTAL CATENA HYGEIA</t>
  </si>
  <si>
    <t>MSUCJ MM</t>
  </si>
  <si>
    <t>CATENA BM (B-DUL BUCURESTI 6)</t>
  </si>
  <si>
    <t>CATENA BM (B-DUL BUCURESTI 23)</t>
  </si>
  <si>
    <t>CATENA BM (TRAIAN 25)</t>
  </si>
  <si>
    <t>CATENA SIGHET</t>
  </si>
  <si>
    <t>TOTAL MED SERV UNITED</t>
  </si>
  <si>
    <t>MMDAV</t>
  </si>
  <si>
    <t>DAVILLA 1</t>
  </si>
  <si>
    <t>TOTAL DAVILLA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</si>
  <si>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</si>
  <si>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</si>
  <si>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</si>
  <si>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</si>
  <si>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</si>
  <si>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</si>
  <si>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</si>
  <si>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</si>
  <si>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</si>
  <si>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</si>
  <si>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</si>
  <si>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</si>
  <si>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DONA 124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</si>
  <si>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</si>
  <si>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</si>
  <si>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</si>
  <si>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</si>
  <si>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</si>
  <si>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</si>
  <si>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</si>
  <si>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AB</t>
  </si>
  <si>
    <t>FARMAVIS</t>
  </si>
  <si>
    <t>TOTAL FARMAVIS</t>
  </si>
  <si>
    <t>ADO</t>
  </si>
  <si>
    <t>GALIFARM</t>
  </si>
  <si>
    <t>TOTAL GALIFARM</t>
  </si>
  <si>
    <t>GENTIANA 1</t>
  </si>
  <si>
    <t>GENTIANA 2</t>
  </si>
  <si>
    <t>GE HOR</t>
  </si>
  <si>
    <t>GENTIANA 3</t>
  </si>
  <si>
    <t>GENTIANA 4</t>
  </si>
  <si>
    <t>TOTAL GENTIANA</t>
  </si>
  <si>
    <t>HEL</t>
  </si>
  <si>
    <t>HELENA</t>
  </si>
  <si>
    <t>TOTAL HELENA</t>
  </si>
  <si>
    <t>TADHN</t>
  </si>
  <si>
    <t>HELP NET</t>
  </si>
  <si>
    <t>TOTAL HELP NET</t>
  </si>
  <si>
    <t>JSM</t>
  </si>
  <si>
    <t>JASMINUM FARM</t>
  </si>
  <si>
    <t>TOTAL JASMINUM FARM</t>
  </si>
  <si>
    <t>FIES</t>
  </si>
  <si>
    <t>LIAFARM</t>
  </si>
  <si>
    <t>TOTAL LIAFARM</t>
  </si>
  <si>
    <t>LUA</t>
  </si>
  <si>
    <t>LUANA FARM</t>
  </si>
  <si>
    <t>TOTAL LUANA FARM</t>
  </si>
  <si>
    <t>LUM</t>
  </si>
  <si>
    <t>LUMILEVA FARM OCNA</t>
  </si>
  <si>
    <t>LUMILEVA FARM RONA</t>
  </si>
  <si>
    <t>TOTAL LUMILEVA FARM</t>
  </si>
  <si>
    <t>MADF1</t>
  </si>
  <si>
    <t>MADFARM 1</t>
  </si>
  <si>
    <t>MADFARM 2</t>
  </si>
  <si>
    <t>TOTAL MADFARM</t>
  </si>
  <si>
    <t>MARAMEDPHARM BM</t>
  </si>
  <si>
    <t>MRM</t>
  </si>
  <si>
    <t>MEDIPLUS EXIM</t>
  </si>
  <si>
    <t>MARAMEDPHARM MOISEI</t>
  </si>
  <si>
    <t>TOTAL MARAMEDPHARM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</si>
  <si>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</si>
  <si>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</si>
  <si>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</si>
  <si>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</si>
  <si>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</si>
  <si>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</si>
  <si>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</si>
  <si>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</t>
  </si>
  <si>
    <t>TOTAL MILLEFOLIA</t>
  </si>
  <si>
    <t>NPHC</t>
  </si>
  <si>
    <t>NORDPHARM 1IULIU MANIU</t>
  </si>
  <si>
    <t>NDP</t>
  </si>
  <si>
    <t>NORDPHARM VL</t>
  </si>
  <si>
    <t>NPH</t>
  </si>
  <si>
    <t>NORDPHARM UNIRII</t>
  </si>
  <si>
    <t>NORDPHARM COSBUC</t>
  </si>
  <si>
    <t>NPS</t>
  </si>
  <si>
    <t>NORDPHARM SIGHET</t>
  </si>
  <si>
    <t>TOTAL NORDPHARM</t>
  </si>
  <si>
    <t>MM</t>
  </si>
  <si>
    <t>OLIMP BM</t>
  </si>
  <si>
    <t>OLIMP SOMCUTA</t>
  </si>
  <si>
    <t>TOTAL OLIMP</t>
  </si>
  <si>
    <t>FARM</t>
  </si>
  <si>
    <t>PEFARM</t>
  </si>
  <si>
    <t>TOTAL PEFARM</t>
  </si>
  <si>
    <t>PHARMACLIN 1</t>
  </si>
  <si>
    <t>TOTAL PHARMACLIN</t>
  </si>
  <si>
    <t>PHY</t>
  </si>
  <si>
    <t>PHYTAL</t>
  </si>
  <si>
    <t>TOTAL PHYTAL</t>
  </si>
  <si>
    <t>RETETA 1 UNIRII</t>
  </si>
  <si>
    <t>SB PHM</t>
  </si>
  <si>
    <t>RETETA 2 COSBUC</t>
  </si>
  <si>
    <t>RETETA 3 BUC.24</t>
  </si>
  <si>
    <t>TOTAL SIBPHARMAMED</t>
  </si>
  <si>
    <t>GRMM</t>
  </si>
  <si>
    <t>RICHTER 1 MM</t>
  </si>
  <si>
    <t>RICHTER 2 MM</t>
  </si>
  <si>
    <t>TOTAL RICHTER MM</t>
  </si>
  <si>
    <t>MMSAL</t>
  </si>
  <si>
    <t>SALIX FARM</t>
  </si>
  <si>
    <t>TOTAL SALIX FARM</t>
  </si>
  <si>
    <t>SNT</t>
  </si>
  <si>
    <t>SANATATEA</t>
  </si>
  <si>
    <t>SENSIBLU K BAIA MARE</t>
  </si>
  <si>
    <t>TOTAL SENSIBLU</t>
  </si>
  <si>
    <t>TOTAL SANATATEA</t>
  </si>
  <si>
    <t>SSBFE</t>
  </si>
  <si>
    <t>SENSIBLU K SIGHET</t>
  </si>
  <si>
    <t>FSOM</t>
  </si>
  <si>
    <t>SOMESAN 1 PASUNII</t>
  </si>
  <si>
    <t>SOM</t>
  </si>
  <si>
    <t>SOMESAN 2 ALEA MARASTI</t>
  </si>
  <si>
    <t>FSOMV</t>
  </si>
  <si>
    <t>SOMESAN 3 VICTORIEI</t>
  </si>
  <si>
    <t>TOTAL SOMESAN</t>
  </si>
  <si>
    <t>TDN</t>
  </si>
  <si>
    <t>TEDANA FARM SIGHET</t>
  </si>
  <si>
    <t>TOTAL TEDANA</t>
  </si>
  <si>
    <t>OMA</t>
  </si>
  <si>
    <t>THEA FARM BM</t>
  </si>
  <si>
    <t>THEA FARM FERSIG</t>
  </si>
  <si>
    <t>TOTAL OMA CONSTRUCT</t>
  </si>
  <si>
    <t>UNICA BORSA</t>
  </si>
  <si>
    <t>UNICA BAIA MARE</t>
  </si>
  <si>
    <t>UNICA SIGHET</t>
  </si>
  <si>
    <t>UNICA VISEU 1</t>
  </si>
  <si>
    <t>TOTAL UNICA</t>
  </si>
  <si>
    <t>VALI</t>
  </si>
  <si>
    <t>VALI-PHARM</t>
  </si>
  <si>
    <t>TOTAL VALI-PHARM</t>
  </si>
  <si>
    <t>TOTAL</t>
  </si>
  <si>
    <t>PREŞEDINTE-DIRECTOR GENERAL</t>
  </si>
  <si>
    <t xml:space="preserve">  DIRECTOR EXECUTIV</t>
  </si>
  <si>
    <t>ŞEF SERVICIU D.S.M.A.R.F.E.</t>
  </si>
  <si>
    <t>CALCULUL DISPONIBILULUI DIN CONTUL DE ANGAJAMENT</t>
  </si>
  <si>
    <t>ŞEF SERVICIU</t>
  </si>
  <si>
    <t>EC. PRODAN CARMEN</t>
  </si>
  <si>
    <t>DIRECŢIA ECONOMICĂ</t>
  </si>
  <si>
    <t>DIRECŢIA RELAŢII CONTRACTUALE</t>
  </si>
  <si>
    <t>EC. BLAGA GABRIELA</t>
  </si>
  <si>
    <t xml:space="preserve">  EC. HLUHANIUC ADRIANA</t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</si>
  <si>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</si>
  <si>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</si>
  <si>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</si>
  <si>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</si>
  <si>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</si>
  <si>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</si>
  <si>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</si>
  <si>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</si>
  <si>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</si>
  <si>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</si>
  <si>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</si>
  <si>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ÎNTOCMIT</t>
  </si>
  <si>
    <t>Verificare</t>
  </si>
  <si>
    <t>EC. GIOANCĂ ADRIANA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</si>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</sst>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&quot;lei&quot;_-;\-* #,##0.00\ &quot;lei&quot;_-;_-* &quot;-&quot;??\ &quot;lei&quot;_-;_-@_-"/>
    <numFmt numFmtId="180" formatCode="&quot;$&quot;#,##0.00_);[Red]\(&quot;$&quot;#,##0.00\)"/>
    <numFmt numFmtId="181" formatCode="_(* #,##0.00_);_(* \(#,##0.00\);_(* &quot;-&quot;??_);_(@_)"/>
    <numFmt numFmtId="182" formatCode="m/d/yyyy"/>
    <numFmt numFmtId="183" formatCode="m/d"/>
  </numFmts>
  <fonts count="67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25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theme="5" tint="-0.24997000396251678"/>
      <name val="Arial"/>
      <family val="2"/>
    </font>
    <font>
      <sz val="8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177" fontId="0" fillId="0" borderId="0" applyFill="0" applyBorder="0" applyAlignment="0" applyProtection="0"/>
    <xf numFmtId="0" fontId="49" fillId="3" borderId="1" applyNumberFormat="0" applyAlignment="0" applyProtection="0"/>
    <xf numFmtId="0" fontId="50" fillId="0" borderId="2" applyNumberFormat="0" applyFill="0" applyAlignment="0" applyProtection="0"/>
    <xf numFmtId="0" fontId="0" fillId="4" borderId="3" applyNumberFormat="0" applyFont="0" applyAlignment="0" applyProtection="0"/>
    <xf numFmtId="0" fontId="40" fillId="0" borderId="0" applyNumberFormat="0" applyFill="0" applyBorder="0" applyAlignment="0" applyProtection="0"/>
    <xf numFmtId="0" fontId="51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8" borderId="6" applyNumberFormat="0" applyAlignment="0" applyProtection="0"/>
    <xf numFmtId="0" fontId="58" fillId="9" borderId="7" applyNumberFormat="0" applyAlignment="0" applyProtection="0"/>
    <xf numFmtId="0" fontId="0" fillId="0" borderId="0">
      <alignment/>
      <protection/>
    </xf>
    <xf numFmtId="0" fontId="51" fillId="10" borderId="0" applyNumberFormat="0" applyBorder="0" applyAlignment="0" applyProtection="0"/>
    <xf numFmtId="0" fontId="59" fillId="11" borderId="0" applyNumberFormat="0" applyBorder="0" applyAlignment="0" applyProtection="0"/>
    <xf numFmtId="0" fontId="48" fillId="12" borderId="0" applyNumberFormat="0" applyBorder="0" applyAlignment="0" applyProtection="0"/>
    <xf numFmtId="0" fontId="60" fillId="9" borderId="6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180" fontId="0" fillId="0" borderId="0" applyFont="0" applyFill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0" borderId="0">
      <alignment/>
      <protection/>
    </xf>
    <xf numFmtId="0" fontId="48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48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180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84" applyFont="1" applyAlignment="1" applyProtection="1">
      <alignment/>
      <protection/>
    </xf>
    <xf numFmtId="0" fontId="3" fillId="0" borderId="0" xfId="84" applyFont="1" applyAlignment="1" applyProtection="1">
      <alignment/>
      <protection/>
    </xf>
    <xf numFmtId="0" fontId="0" fillId="0" borderId="0" xfId="84" applyFont="1" applyFill="1" applyAlignment="1" applyProtection="1">
      <alignment/>
      <protection/>
    </xf>
    <xf numFmtId="0" fontId="4" fillId="0" borderId="0" xfId="84" applyFont="1" applyAlignment="1" applyProtection="1">
      <alignment horizontal="center"/>
      <protection/>
    </xf>
    <xf numFmtId="0" fontId="0" fillId="0" borderId="0" xfId="84" applyFont="1" applyAlignment="1" applyProtection="1">
      <alignment shrinkToFit="1"/>
      <protection/>
    </xf>
    <xf numFmtId="0" fontId="5" fillId="0" borderId="0" xfId="84" applyFont="1" applyAlignment="1" applyProtection="1">
      <alignment shrinkToFit="1"/>
      <protection/>
    </xf>
    <xf numFmtId="0" fontId="6" fillId="0" borderId="0" xfId="84" applyFont="1" applyAlignment="1" applyProtection="1">
      <alignment shrinkToFit="1"/>
      <protection/>
    </xf>
    <xf numFmtId="0" fontId="7" fillId="0" borderId="0" xfId="84" applyFont="1" applyAlignment="1" applyProtection="1">
      <alignment/>
      <protection/>
    </xf>
    <xf numFmtId="0" fontId="0" fillId="0" borderId="0" xfId="84" applyFont="1" applyAlignment="1" applyProtection="1">
      <alignment/>
      <protection/>
    </xf>
    <xf numFmtId="0" fontId="0" fillId="0" borderId="0" xfId="84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/>
      <protection/>
    </xf>
    <xf numFmtId="182" fontId="0" fillId="0" borderId="0" xfId="84" applyNumberFormat="1" applyFont="1" applyAlignment="1" applyProtection="1">
      <alignment horizontal="center"/>
      <protection/>
    </xf>
    <xf numFmtId="3" fontId="0" fillId="0" borderId="0" xfId="84" applyNumberFormat="1" applyFont="1" applyAlignment="1" applyProtection="1">
      <alignment/>
      <protection/>
    </xf>
    <xf numFmtId="0" fontId="0" fillId="0" borderId="0" xfId="84" applyFont="1" applyBorder="1" applyAlignment="1" applyProtection="1">
      <alignment horizontal="center"/>
      <protection/>
    </xf>
    <xf numFmtId="0" fontId="0" fillId="0" borderId="0" xfId="84" applyFont="1" applyAlignment="1" applyProtection="1">
      <alignment horizontal="right"/>
      <protection/>
    </xf>
    <xf numFmtId="181" fontId="8" fillId="0" borderId="0" xfId="69" applyFont="1" applyAlignment="1" applyProtection="1">
      <alignment horizontal="left"/>
      <protection/>
    </xf>
    <xf numFmtId="0" fontId="9" fillId="0" borderId="0" xfId="84" applyFont="1" applyAlignment="1" applyProtection="1">
      <alignment horizontal="left"/>
      <protection/>
    </xf>
    <xf numFmtId="176" fontId="8" fillId="0" borderId="0" xfId="16" applyNumberFormat="1" applyFont="1" applyFill="1" applyBorder="1" applyAlignment="1" applyProtection="1">
      <alignment horizontal="left" wrapText="1"/>
      <protection/>
    </xf>
    <xf numFmtId="0" fontId="4" fillId="0" borderId="0" xfId="49" applyFont="1" applyBorder="1" applyAlignment="1" applyProtection="1">
      <alignment horizontal="center" vertical="center" wrapText="1"/>
      <protection/>
    </xf>
    <xf numFmtId="3" fontId="4" fillId="0" borderId="0" xfId="84" applyNumberFormat="1" applyFont="1" applyAlignment="1" applyProtection="1">
      <alignment horizontal="center" vertical="center"/>
      <protection/>
    </xf>
    <xf numFmtId="3" fontId="4" fillId="0" borderId="0" xfId="84" applyNumberFormat="1" applyFont="1" applyAlignment="1" applyProtection="1">
      <alignment horizontal="left" vertical="center"/>
      <protection/>
    </xf>
    <xf numFmtId="0" fontId="10" fillId="0" borderId="10" xfId="84" applyFont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/>
      <protection/>
    </xf>
    <xf numFmtId="0" fontId="10" fillId="0" borderId="11" xfId="84" applyFont="1" applyBorder="1" applyAlignment="1" applyProtection="1">
      <alignment horizontal="left" vertical="center"/>
      <protection/>
    </xf>
    <xf numFmtId="3" fontId="10" fillId="0" borderId="11" xfId="84" applyNumberFormat="1" applyFont="1" applyFill="1" applyBorder="1" applyAlignment="1" applyProtection="1">
      <alignment horizontal="center"/>
      <protection/>
    </xf>
    <xf numFmtId="3" fontId="10" fillId="0" borderId="12" xfId="84" applyNumberFormat="1" applyFont="1" applyFill="1" applyBorder="1" applyAlignment="1" applyProtection="1">
      <alignment horizontal="center"/>
      <protection/>
    </xf>
    <xf numFmtId="3" fontId="10" fillId="0" borderId="13" xfId="84" applyNumberFormat="1" applyFont="1" applyFill="1" applyBorder="1" applyAlignment="1" applyProtection="1">
      <alignment horizontal="center"/>
      <protection/>
    </xf>
    <xf numFmtId="0" fontId="10" fillId="0" borderId="14" xfId="84" applyFont="1" applyBorder="1" applyAlignment="1" applyProtection="1">
      <alignment horizontal="center" vertical="center" wrapText="1"/>
      <protection/>
    </xf>
    <xf numFmtId="0" fontId="10" fillId="0" borderId="15" xfId="84" applyFont="1" applyBorder="1" applyAlignment="1" applyProtection="1">
      <alignment horizontal="center" vertical="center"/>
      <protection/>
    </xf>
    <xf numFmtId="49" fontId="10" fillId="0" borderId="15" xfId="84" applyNumberFormat="1" applyFont="1" applyBorder="1" applyAlignment="1" applyProtection="1">
      <alignment horizontal="left" vertical="center"/>
      <protection/>
    </xf>
    <xf numFmtId="49" fontId="10" fillId="0" borderId="15" xfId="84" applyNumberFormat="1" applyFont="1" applyBorder="1" applyAlignment="1" applyProtection="1">
      <alignment horizontal="center" vertical="center"/>
      <protection/>
    </xf>
    <xf numFmtId="182" fontId="10" fillId="0" borderId="15" xfId="84" applyNumberFormat="1" applyFont="1" applyBorder="1" applyAlignment="1" applyProtection="1">
      <alignment horizontal="center" vertical="center"/>
      <protection/>
    </xf>
    <xf numFmtId="3" fontId="10" fillId="0" borderId="16" xfId="84" applyNumberFormat="1" applyFont="1" applyBorder="1" applyAlignment="1" applyProtection="1">
      <alignment horizontal="center" vertical="center" wrapText="1"/>
      <protection/>
    </xf>
    <xf numFmtId="3" fontId="10" fillId="0" borderId="17" xfId="84" applyNumberFormat="1" applyFont="1" applyBorder="1" applyAlignment="1" applyProtection="1">
      <alignment horizontal="center" vertical="center" wrapText="1"/>
      <protection/>
    </xf>
    <xf numFmtId="0" fontId="11" fillId="0" borderId="18" xfId="84" applyFont="1" applyBorder="1" applyAlignment="1" applyProtection="1">
      <alignment horizontal="center" vertical="top" shrinkToFit="1"/>
      <protection/>
    </xf>
    <xf numFmtId="0" fontId="12" fillId="0" borderId="10" xfId="84" applyFont="1" applyBorder="1" applyAlignment="1" applyProtection="1">
      <alignment horizontal="left" shrinkToFit="1"/>
      <protection/>
    </xf>
    <xf numFmtId="1" fontId="0" fillId="0" borderId="11" xfId="82" applyNumberFormat="1" applyFont="1" applyBorder="1" applyAlignment="1" applyProtection="1">
      <alignment horizontal="right" shrinkToFit="1"/>
      <protection/>
    </xf>
    <xf numFmtId="14" fontId="0" fillId="0" borderId="11" xfId="82" applyNumberFormat="1" applyFont="1" applyBorder="1" applyAlignment="1" applyProtection="1">
      <alignment horizontal="right" shrinkToFit="1"/>
      <protection/>
    </xf>
    <xf numFmtId="4" fontId="0" fillId="0" borderId="11" xfId="82" applyNumberFormat="1" applyFont="1" applyBorder="1" applyAlignment="1" applyProtection="1">
      <alignment horizontal="right" shrinkToFit="1"/>
      <protection/>
    </xf>
    <xf numFmtId="4" fontId="13" fillId="0" borderId="19" xfId="84" applyNumberFormat="1" applyFont="1" applyBorder="1" applyAlignment="1" applyProtection="1">
      <alignment horizontal="right" shrinkToFit="1"/>
      <protection/>
    </xf>
    <xf numFmtId="0" fontId="12" fillId="0" borderId="20" xfId="84" applyFont="1" applyBorder="1" applyAlignment="1" applyProtection="1">
      <alignment horizontal="left" shrinkToFit="1"/>
      <protection/>
    </xf>
    <xf numFmtId="1" fontId="0" fillId="0" borderId="21" xfId="82" applyNumberFormat="1" applyFont="1" applyBorder="1" applyAlignment="1" applyProtection="1">
      <alignment horizontal="right" shrinkToFit="1"/>
      <protection/>
    </xf>
    <xf numFmtId="14" fontId="0" fillId="0" borderId="21" xfId="82" applyNumberFormat="1" applyFont="1" applyBorder="1" applyAlignment="1" applyProtection="1">
      <alignment horizontal="right" shrinkToFit="1"/>
      <protection/>
    </xf>
    <xf numFmtId="4" fontId="0" fillId="0" borderId="21" xfId="82" applyNumberFormat="1" applyFont="1" applyBorder="1" applyAlignment="1" applyProtection="1">
      <alignment horizontal="right" shrinkToFit="1"/>
      <protection/>
    </xf>
    <xf numFmtId="4" fontId="13" fillId="0" borderId="22" xfId="84" applyNumberFormat="1" applyFont="1" applyBorder="1" applyAlignment="1" applyProtection="1">
      <alignment horizontal="right" shrinkToFit="1"/>
      <protection/>
    </xf>
    <xf numFmtId="0" fontId="14" fillId="0" borderId="14" xfId="84" applyFont="1" applyBorder="1" applyAlignment="1" applyProtection="1">
      <alignment horizontal="left" shrinkToFit="1"/>
      <protection/>
    </xf>
    <xf numFmtId="1" fontId="5" fillId="0" borderId="23" xfId="84" applyNumberFormat="1" applyFont="1" applyBorder="1" applyAlignment="1" applyProtection="1">
      <alignment horizontal="left" shrinkToFit="1"/>
      <protection/>
    </xf>
    <xf numFmtId="1" fontId="5" fillId="0" borderId="23" xfId="84" applyNumberFormat="1" applyFont="1" applyBorder="1" applyAlignment="1" applyProtection="1">
      <alignment horizontal="right" shrinkToFit="1"/>
      <protection/>
    </xf>
    <xf numFmtId="14" fontId="0" fillId="0" borderId="24" xfId="49" applyNumberFormat="1" applyFont="1" applyBorder="1" applyAlignment="1" applyProtection="1">
      <alignment horizontal="center" shrinkToFit="1"/>
      <protection/>
    </xf>
    <xf numFmtId="4" fontId="5" fillId="0" borderId="25" xfId="84" applyNumberFormat="1" applyFont="1" applyBorder="1" applyAlignment="1" applyProtection="1">
      <alignment horizontal="right" shrinkToFit="1"/>
      <protection/>
    </xf>
    <xf numFmtId="4" fontId="5" fillId="0" borderId="24" xfId="84" applyNumberFormat="1" applyFont="1" applyBorder="1" applyAlignment="1" applyProtection="1">
      <alignment horizontal="right" shrinkToFit="1"/>
      <protection/>
    </xf>
    <xf numFmtId="4" fontId="5" fillId="0" borderId="26" xfId="84" applyNumberFormat="1" applyFont="1" applyBorder="1" applyAlignment="1" applyProtection="1">
      <alignment horizontal="right" shrinkToFit="1"/>
      <protection/>
    </xf>
    <xf numFmtId="0" fontId="11" fillId="0" borderId="27" xfId="84" applyFont="1" applyBorder="1" applyAlignment="1" applyProtection="1">
      <alignment horizontal="center" vertical="top" shrinkToFit="1"/>
      <protection/>
    </xf>
    <xf numFmtId="0" fontId="12" fillId="0" borderId="28" xfId="84" applyFont="1" applyBorder="1" applyAlignment="1" applyProtection="1">
      <alignment horizontal="left" shrinkToFit="1"/>
      <protection/>
    </xf>
    <xf numFmtId="1" fontId="0" fillId="0" borderId="29" xfId="82" applyNumberFormat="1" applyFont="1" applyBorder="1" applyAlignment="1" applyProtection="1">
      <alignment horizontal="right" shrinkToFit="1"/>
      <protection/>
    </xf>
    <xf numFmtId="14" fontId="0" fillId="0" borderId="29" xfId="82" applyNumberFormat="1" applyFont="1" applyBorder="1" applyAlignment="1" applyProtection="1">
      <alignment horizontal="right" shrinkToFit="1"/>
      <protection/>
    </xf>
    <xf numFmtId="4" fontId="0" fillId="0" borderId="30" xfId="82" applyNumberFormat="1" applyFont="1" applyBorder="1" applyAlignment="1" applyProtection="1">
      <alignment horizontal="right" shrinkToFit="1"/>
      <protection/>
    </xf>
    <xf numFmtId="4" fontId="0" fillId="0" borderId="29" xfId="82" applyNumberFormat="1" applyFont="1" applyBorder="1" applyAlignment="1" applyProtection="1">
      <alignment horizontal="right" shrinkToFit="1"/>
      <protection/>
    </xf>
    <xf numFmtId="4" fontId="13" fillId="0" borderId="31" xfId="84" applyNumberFormat="1" applyFont="1" applyBorder="1" applyAlignment="1" applyProtection="1">
      <alignment horizontal="right" shrinkToFit="1"/>
      <protection/>
    </xf>
    <xf numFmtId="1" fontId="0" fillId="0" borderId="32" xfId="82" applyNumberFormat="1" applyFont="1" applyBorder="1" applyAlignment="1" applyProtection="1">
      <alignment horizontal="right" shrinkToFit="1"/>
      <protection/>
    </xf>
    <xf numFmtId="14" fontId="0" fillId="0" borderId="32" xfId="82" applyNumberFormat="1" applyFont="1" applyBorder="1" applyAlignment="1" applyProtection="1">
      <alignment horizontal="right" shrinkToFit="1"/>
      <protection/>
    </xf>
    <xf numFmtId="4" fontId="0" fillId="0" borderId="33" xfId="82" applyNumberFormat="1" applyFont="1" applyBorder="1" applyAlignment="1" applyProtection="1">
      <alignment horizontal="right" shrinkToFit="1"/>
      <protection/>
    </xf>
    <xf numFmtId="4" fontId="0" fillId="0" borderId="32" xfId="82" applyNumberFormat="1" applyFont="1" applyBorder="1" applyAlignment="1" applyProtection="1">
      <alignment horizontal="right" shrinkToFit="1"/>
      <protection/>
    </xf>
    <xf numFmtId="4" fontId="13" fillId="0" borderId="34" xfId="84" applyNumberFormat="1" applyFont="1" applyBorder="1" applyAlignment="1" applyProtection="1">
      <alignment horizontal="right" shrinkToFit="1"/>
      <protection/>
    </xf>
    <xf numFmtId="1" fontId="5" fillId="0" borderId="24" xfId="84" applyNumberFormat="1" applyFont="1" applyBorder="1" applyAlignment="1" applyProtection="1">
      <alignment horizontal="left" shrinkToFit="1"/>
      <protection/>
    </xf>
    <xf numFmtId="1" fontId="5" fillId="0" borderId="24" xfId="84" applyNumberFormat="1" applyFont="1" applyBorder="1" applyAlignment="1" applyProtection="1">
      <alignment horizontal="right" shrinkToFit="1"/>
      <protection/>
    </xf>
    <xf numFmtId="4" fontId="5" fillId="0" borderId="35" xfId="84" applyNumberFormat="1" applyFont="1" applyBorder="1" applyAlignment="1" applyProtection="1">
      <alignment horizontal="right" shrinkToFit="1"/>
      <protection/>
    </xf>
    <xf numFmtId="1" fontId="0" fillId="0" borderId="36" xfId="82" applyNumberFormat="1" applyFont="1" applyBorder="1" applyAlignment="1" applyProtection="1">
      <alignment horizontal="right" shrinkToFit="1"/>
      <protection/>
    </xf>
    <xf numFmtId="14" fontId="0" fillId="0" borderId="36" xfId="82" applyNumberFormat="1" applyFont="1" applyBorder="1" applyAlignment="1" applyProtection="1">
      <alignment horizontal="right" shrinkToFit="1"/>
      <protection/>
    </xf>
    <xf numFmtId="4" fontId="0" fillId="0" borderId="37" xfId="82" applyNumberFormat="1" applyFont="1" applyBorder="1" applyAlignment="1" applyProtection="1">
      <alignment horizontal="right" shrinkToFit="1"/>
      <protection/>
    </xf>
    <xf numFmtId="4" fontId="0" fillId="0" borderId="36" xfId="82" applyNumberFormat="1" applyFont="1" applyBorder="1" applyAlignment="1" applyProtection="1">
      <alignment horizontal="right" shrinkToFit="1"/>
      <protection/>
    </xf>
    <xf numFmtId="4" fontId="13" fillId="0" borderId="13" xfId="84" applyNumberFormat="1" applyFont="1" applyBorder="1" applyAlignment="1" applyProtection="1">
      <alignment horizontal="right" shrinkToFit="1"/>
      <protection/>
    </xf>
    <xf numFmtId="4" fontId="13" fillId="0" borderId="38" xfId="84" applyNumberFormat="1" applyFont="1" applyBorder="1" applyAlignment="1" applyProtection="1">
      <alignment horizontal="right" shrinkToFit="1"/>
      <protection/>
    </xf>
    <xf numFmtId="1" fontId="0" fillId="0" borderId="39" xfId="82" applyNumberFormat="1" applyFont="1" applyBorder="1" applyAlignment="1" applyProtection="1">
      <alignment horizontal="right" shrinkToFit="1"/>
      <protection/>
    </xf>
    <xf numFmtId="14" fontId="0" fillId="0" borderId="39" xfId="82" applyNumberFormat="1" applyFont="1" applyBorder="1" applyAlignment="1" applyProtection="1">
      <alignment horizontal="right" shrinkToFit="1"/>
      <protection/>
    </xf>
    <xf numFmtId="4" fontId="0" fillId="0" borderId="40" xfId="82" applyNumberFormat="1" applyFont="1" applyBorder="1" applyAlignment="1" applyProtection="1">
      <alignment horizontal="right" shrinkToFit="1"/>
      <protection/>
    </xf>
    <xf numFmtId="4" fontId="0" fillId="0" borderId="39" xfId="82" applyNumberFormat="1" applyFont="1" applyBorder="1" applyAlignment="1" applyProtection="1">
      <alignment horizontal="right" shrinkToFit="1"/>
      <protection/>
    </xf>
    <xf numFmtId="14" fontId="0" fillId="0" borderId="41" xfId="82" applyNumberFormat="1" applyFont="1" applyBorder="1" applyAlignment="1" applyProtection="1">
      <alignment horizontal="right" shrinkToFit="1"/>
      <protection/>
    </xf>
    <xf numFmtId="182" fontId="2" fillId="0" borderId="0" xfId="84" applyNumberFormat="1" applyFont="1" applyAlignment="1" applyProtection="1">
      <alignment horizontal="center"/>
      <protection/>
    </xf>
    <xf numFmtId="3" fontId="2" fillId="0" borderId="0" xfId="84" applyNumberFormat="1" applyFont="1" applyAlignment="1" applyProtection="1">
      <alignment/>
      <protection/>
    </xf>
    <xf numFmtId="176" fontId="8" fillId="0" borderId="0" xfId="16" applyNumberFormat="1" applyFont="1" applyFill="1" applyBorder="1" applyAlignment="1" applyProtection="1">
      <alignment/>
      <protection/>
    </xf>
    <xf numFmtId="182" fontId="3" fillId="0" borderId="0" xfId="84" applyNumberFormat="1" applyFont="1" applyAlignment="1" applyProtection="1">
      <alignment horizontal="center"/>
      <protection/>
    </xf>
    <xf numFmtId="3" fontId="3" fillId="0" borderId="0" xfId="84" applyNumberFormat="1" applyFont="1" applyAlignment="1" applyProtection="1">
      <alignment/>
      <protection/>
    </xf>
    <xf numFmtId="0" fontId="4" fillId="0" borderId="0" xfId="49" applyFont="1" applyBorder="1" applyAlignment="1" applyProtection="1">
      <alignment horizontal="center" vertical="center"/>
      <protection/>
    </xf>
    <xf numFmtId="3" fontId="4" fillId="0" borderId="0" xfId="84" applyNumberFormat="1" applyFont="1" applyFill="1" applyBorder="1" applyAlignment="1" applyProtection="1">
      <alignment horizontal="center" vertical="center" wrapText="1"/>
      <protection/>
    </xf>
    <xf numFmtId="3" fontId="4" fillId="0" borderId="0" xfId="84" applyNumberFormat="1" applyFont="1" applyBorder="1" applyAlignment="1" applyProtection="1">
      <alignment horizontal="center" vertical="center"/>
      <protection/>
    </xf>
    <xf numFmtId="3" fontId="15" fillId="33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49" applyFont="1" applyAlignment="1" applyProtection="1">
      <alignment horizontal="center"/>
      <protection/>
    </xf>
    <xf numFmtId="0" fontId="10" fillId="0" borderId="0" xfId="84" applyFont="1" applyBorder="1" applyAlignment="1" applyProtection="1">
      <alignment horizontal="center" vertical="center"/>
      <protection/>
    </xf>
    <xf numFmtId="0" fontId="16" fillId="0" borderId="42" xfId="84" applyFont="1" applyBorder="1" applyAlignment="1" applyProtection="1">
      <alignment horizontal="center" vertical="center" wrapText="1"/>
      <protection/>
    </xf>
    <xf numFmtId="0" fontId="16" fillId="0" borderId="10" xfId="84" applyFont="1" applyBorder="1" applyAlignment="1" applyProtection="1">
      <alignment horizontal="center" vertical="center"/>
      <protection/>
    </xf>
    <xf numFmtId="0" fontId="16" fillId="0" borderId="11" xfId="84" applyFont="1" applyBorder="1" applyAlignment="1" applyProtection="1">
      <alignment horizontal="center" vertical="center"/>
      <protection/>
    </xf>
    <xf numFmtId="0" fontId="16" fillId="0" borderId="12" xfId="84" applyFont="1" applyBorder="1" applyAlignment="1" applyProtection="1">
      <alignment horizontal="center"/>
      <protection/>
    </xf>
    <xf numFmtId="0" fontId="16" fillId="0" borderId="43" xfId="84" applyFont="1" applyBorder="1" applyAlignment="1" applyProtection="1">
      <alignment horizontal="center"/>
      <protection/>
    </xf>
    <xf numFmtId="0" fontId="16" fillId="0" borderId="44" xfId="84" applyFont="1" applyBorder="1" applyAlignment="1" applyProtection="1">
      <alignment horizontal="center" vertical="center" wrapText="1"/>
      <protection/>
    </xf>
    <xf numFmtId="0" fontId="16" fillId="0" borderId="14" xfId="84" applyFont="1" applyBorder="1" applyAlignment="1" applyProtection="1">
      <alignment horizontal="center" vertical="center"/>
      <protection/>
    </xf>
    <xf numFmtId="0" fontId="16" fillId="0" borderId="24" xfId="84" applyFont="1" applyBorder="1" applyAlignment="1" applyProtection="1">
      <alignment horizontal="center" vertical="center"/>
      <protection/>
    </xf>
    <xf numFmtId="182" fontId="16" fillId="0" borderId="24" xfId="84" applyNumberFormat="1" applyFont="1" applyBorder="1" applyAlignment="1" applyProtection="1">
      <alignment horizontal="center" vertical="center"/>
      <protection/>
    </xf>
    <xf numFmtId="14" fontId="16" fillId="0" borderId="24" xfId="85" applyNumberFormat="1" applyFont="1" applyBorder="1" applyAlignment="1" applyProtection="1">
      <alignment horizontal="center" vertical="center" wrapText="1"/>
      <protection/>
    </xf>
    <xf numFmtId="3" fontId="16" fillId="0" borderId="24" xfId="84" applyNumberFormat="1" applyFont="1" applyBorder="1" applyAlignment="1" applyProtection="1">
      <alignment horizontal="center" vertical="center" wrapText="1"/>
      <protection/>
    </xf>
    <xf numFmtId="0" fontId="15" fillId="34" borderId="0" xfId="84" applyFont="1" applyFill="1" applyBorder="1" applyAlignment="1" applyProtection="1">
      <alignment horizontal="center" shrinkToFit="1"/>
      <protection/>
    </xf>
    <xf numFmtId="0" fontId="11" fillId="0" borderId="45" xfId="84" applyFont="1" applyBorder="1" applyAlignment="1" applyProtection="1">
      <alignment horizontal="center" vertical="center" shrinkToFit="1"/>
      <protection/>
    </xf>
    <xf numFmtId="1" fontId="12" fillId="0" borderId="21" xfId="84" applyNumberFormat="1" applyFont="1" applyBorder="1" applyAlignment="1" applyProtection="1">
      <alignment horizontal="right" shrinkToFit="1"/>
      <protection/>
    </xf>
    <xf numFmtId="14" fontId="12" fillId="0" borderId="21" xfId="84" applyNumberFormat="1" applyFont="1" applyBorder="1" applyAlignment="1" applyProtection="1">
      <alignment horizontal="center" shrinkToFit="1"/>
      <protection/>
    </xf>
    <xf numFmtId="4" fontId="12" fillId="0" borderId="21" xfId="84" applyNumberFormat="1" applyFont="1" applyBorder="1" applyAlignment="1" applyProtection="1">
      <alignment horizontal="right" shrinkToFit="1"/>
      <protection/>
    </xf>
    <xf numFmtId="4" fontId="3" fillId="0" borderId="21" xfId="84" applyNumberFormat="1" applyFont="1" applyBorder="1" applyAlignment="1" applyProtection="1">
      <alignment shrinkToFit="1"/>
      <protection/>
    </xf>
    <xf numFmtId="0" fontId="11" fillId="0" borderId="46" xfId="84" applyFont="1" applyBorder="1" applyAlignment="1" applyProtection="1">
      <alignment horizontal="center" vertical="center" shrinkToFit="1"/>
      <protection/>
    </xf>
    <xf numFmtId="0" fontId="14" fillId="0" borderId="47" xfId="84" applyFont="1" applyBorder="1" applyAlignment="1" applyProtection="1">
      <alignment horizontal="left" shrinkToFit="1"/>
      <protection/>
    </xf>
    <xf numFmtId="1" fontId="17" fillId="0" borderId="15" xfId="84" applyNumberFormat="1" applyFont="1" applyBorder="1" applyAlignment="1" applyProtection="1">
      <alignment horizontal="right" shrinkToFit="1"/>
      <protection/>
    </xf>
    <xf numFmtId="14" fontId="17" fillId="0" borderId="15" xfId="84" applyNumberFormat="1" applyFont="1" applyBorder="1" applyAlignment="1" applyProtection="1">
      <alignment horizontal="center" shrinkToFit="1"/>
      <protection/>
    </xf>
    <xf numFmtId="4" fontId="14" fillId="0" borderId="15" xfId="84" applyNumberFormat="1" applyFont="1" applyBorder="1" applyAlignment="1" applyProtection="1">
      <alignment horizontal="right" shrinkToFit="1"/>
      <protection/>
    </xf>
    <xf numFmtId="1" fontId="12" fillId="33" borderId="11" xfId="84" applyNumberFormat="1" applyFont="1" applyFill="1" applyBorder="1" applyAlignment="1" applyProtection="1">
      <alignment horizontal="right" shrinkToFit="1"/>
      <protection/>
    </xf>
    <xf numFmtId="14" fontId="12" fillId="33" borderId="11" xfId="84" applyNumberFormat="1" applyFont="1" applyFill="1" applyBorder="1" applyAlignment="1" applyProtection="1">
      <alignment horizontal="center" shrinkToFit="1"/>
      <protection/>
    </xf>
    <xf numFmtId="4" fontId="12" fillId="33" borderId="11" xfId="84" applyNumberFormat="1" applyFont="1" applyFill="1" applyBorder="1" applyAlignment="1" applyProtection="1">
      <alignment horizontal="right" shrinkToFit="1"/>
      <protection/>
    </xf>
    <xf numFmtId="4" fontId="3" fillId="0" borderId="11" xfId="84" applyNumberFormat="1" applyFont="1" applyBorder="1" applyAlignment="1" applyProtection="1">
      <alignment shrinkToFit="1"/>
      <protection/>
    </xf>
    <xf numFmtId="1" fontId="12" fillId="33" borderId="21" xfId="84" applyNumberFormat="1" applyFont="1" applyFill="1" applyBorder="1" applyAlignment="1" applyProtection="1">
      <alignment horizontal="right" shrinkToFit="1"/>
      <protection/>
    </xf>
    <xf numFmtId="14" fontId="12" fillId="33" borderId="21" xfId="84" applyNumberFormat="1" applyFont="1" applyFill="1" applyBorder="1" applyAlignment="1" applyProtection="1">
      <alignment horizontal="center" shrinkToFit="1"/>
      <protection/>
    </xf>
    <xf numFmtId="4" fontId="12" fillId="33" borderId="21" xfId="84" applyNumberFormat="1" applyFont="1" applyFill="1" applyBorder="1" applyAlignment="1" applyProtection="1">
      <alignment horizontal="right" shrinkToFit="1"/>
      <protection/>
    </xf>
    <xf numFmtId="1" fontId="17" fillId="0" borderId="24" xfId="84" applyNumberFormat="1" applyFont="1" applyBorder="1" applyAlignment="1" applyProtection="1">
      <alignment horizontal="right" shrinkToFit="1"/>
      <protection/>
    </xf>
    <xf numFmtId="14" fontId="17" fillId="0" borderId="24" xfId="84" applyNumberFormat="1" applyFont="1" applyBorder="1" applyAlignment="1" applyProtection="1">
      <alignment horizontal="center" shrinkToFit="1"/>
      <protection/>
    </xf>
    <xf numFmtId="4" fontId="14" fillId="0" borderId="24" xfId="84" applyNumberFormat="1" applyFont="1" applyBorder="1" applyAlignment="1" applyProtection="1">
      <alignment horizontal="right" shrinkToFit="1"/>
      <protection/>
    </xf>
    <xf numFmtId="1" fontId="12" fillId="0" borderId="11" xfId="84" applyNumberFormat="1" applyFont="1" applyBorder="1" applyAlignment="1" applyProtection="1">
      <alignment horizontal="right" shrinkToFit="1"/>
      <protection/>
    </xf>
    <xf numFmtId="14" fontId="12" fillId="0" borderId="11" xfId="84" applyNumberFormat="1" applyFont="1" applyBorder="1" applyAlignment="1" applyProtection="1">
      <alignment horizontal="center" shrinkToFit="1"/>
      <protection/>
    </xf>
    <xf numFmtId="4" fontId="12" fillId="0" borderId="11" xfId="84" applyNumberFormat="1" applyFont="1" applyBorder="1" applyAlignment="1" applyProtection="1">
      <alignment horizontal="right" shrinkToFit="1"/>
      <protection/>
    </xf>
    <xf numFmtId="0" fontId="18" fillId="0" borderId="0" xfId="49" applyFont="1" applyAlignment="1" applyProtection="1">
      <alignment/>
      <protection/>
    </xf>
    <xf numFmtId="0" fontId="16" fillId="0" borderId="43" xfId="84" applyFont="1" applyBorder="1" applyAlignment="1" applyProtection="1">
      <alignment/>
      <protection/>
    </xf>
    <xf numFmtId="0" fontId="16" fillId="0" borderId="48" xfId="84" applyFont="1" applyBorder="1" applyAlignment="1" applyProtection="1">
      <alignment/>
      <protection/>
    </xf>
    <xf numFmtId="3" fontId="16" fillId="0" borderId="49" xfId="84" applyNumberFormat="1" applyFont="1" applyBorder="1" applyAlignment="1" applyProtection="1">
      <alignment horizontal="center" vertical="center" wrapText="1"/>
      <protection/>
    </xf>
    <xf numFmtId="3" fontId="16" fillId="0" borderId="11" xfId="84" applyNumberFormat="1" applyFont="1" applyBorder="1" applyAlignment="1" applyProtection="1">
      <alignment horizontal="center" vertical="center" wrapText="1"/>
      <protection/>
    </xf>
    <xf numFmtId="3" fontId="16" fillId="0" borderId="50" xfId="84" applyNumberFormat="1" applyFont="1" applyBorder="1" applyAlignment="1" applyProtection="1">
      <alignment horizontal="center" vertical="center" wrapText="1"/>
      <protection/>
    </xf>
    <xf numFmtId="4" fontId="12" fillId="0" borderId="21" xfId="49" applyNumberFormat="1" applyFont="1" applyBorder="1" applyAlignment="1" applyProtection="1">
      <alignment horizontal="right" shrinkToFit="1"/>
      <protection/>
    </xf>
    <xf numFmtId="4" fontId="3" fillId="0" borderId="21" xfId="82" applyNumberFormat="1" applyFont="1" applyBorder="1" applyAlignment="1" applyProtection="1">
      <alignment horizontal="right" shrinkToFit="1"/>
      <protection/>
    </xf>
    <xf numFmtId="4" fontId="19" fillId="0" borderId="21" xfId="84" applyNumberFormat="1" applyFont="1" applyBorder="1" applyAlignment="1" applyProtection="1">
      <alignment shrinkToFit="1"/>
      <protection/>
    </xf>
    <xf numFmtId="4" fontId="12" fillId="0" borderId="21" xfId="84" applyNumberFormat="1" applyFont="1" applyFill="1" applyBorder="1" applyAlignment="1" applyProtection="1">
      <alignment shrinkToFit="1"/>
      <protection/>
    </xf>
    <xf numFmtId="4" fontId="12" fillId="0" borderId="11" xfId="49" applyNumberFormat="1" applyFont="1" applyBorder="1" applyAlignment="1" applyProtection="1">
      <alignment horizontal="right" shrinkToFit="1"/>
      <protection/>
    </xf>
    <xf numFmtId="4" fontId="3" fillId="0" borderId="51" xfId="82" applyNumberFormat="1" applyFont="1" applyBorder="1" applyAlignment="1" applyProtection="1">
      <alignment horizontal="right" shrinkToFit="1"/>
      <protection/>
    </xf>
    <xf numFmtId="4" fontId="19" fillId="0" borderId="11" xfId="84" applyNumberFormat="1" applyFont="1" applyBorder="1" applyAlignment="1" applyProtection="1">
      <alignment shrinkToFit="1"/>
      <protection/>
    </xf>
    <xf numFmtId="4" fontId="12" fillId="0" borderId="11" xfId="84" applyNumberFormat="1" applyFont="1" applyFill="1" applyBorder="1" applyAlignment="1" applyProtection="1">
      <alignment shrinkToFit="1"/>
      <protection/>
    </xf>
    <xf numFmtId="4" fontId="3" fillId="0" borderId="29" xfId="82" applyNumberFormat="1" applyFont="1" applyBorder="1" applyAlignment="1" applyProtection="1">
      <alignment horizontal="right" shrinkToFit="1"/>
      <protection/>
    </xf>
    <xf numFmtId="4" fontId="3" fillId="0" borderId="32" xfId="82" applyNumberFormat="1" applyFont="1" applyBorder="1" applyAlignment="1" applyProtection="1">
      <alignment horizontal="right" shrinkToFit="1"/>
      <protection/>
    </xf>
    <xf numFmtId="4" fontId="3" fillId="0" borderId="36" xfId="82" applyNumberFormat="1" applyFont="1" applyBorder="1" applyAlignment="1" applyProtection="1">
      <alignment horizontal="right" shrinkToFit="1"/>
      <protection/>
    </xf>
    <xf numFmtId="4" fontId="3" fillId="0" borderId="52" xfId="82" applyNumberFormat="1" applyFont="1" applyBorder="1" applyAlignment="1" applyProtection="1">
      <alignment horizontal="right" shrinkToFit="1"/>
      <protection/>
    </xf>
    <xf numFmtId="4" fontId="3" fillId="0" borderId="53" xfId="82" applyNumberFormat="1" applyFont="1" applyBorder="1" applyAlignment="1" applyProtection="1">
      <alignment horizontal="right" shrinkToFit="1"/>
      <protection/>
    </xf>
    <xf numFmtId="0" fontId="2" fillId="0" borderId="0" xfId="84" applyFont="1" applyAlignment="1" applyProtection="1">
      <alignment horizontal="right"/>
      <protection/>
    </xf>
    <xf numFmtId="0" fontId="3" fillId="0" borderId="0" xfId="84" applyFont="1" applyAlignment="1" applyProtection="1">
      <alignment horizontal="right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3" fontId="4" fillId="0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38" applyFont="1" applyAlignment="1" applyProtection="1">
      <alignment/>
      <protection/>
    </xf>
    <xf numFmtId="3" fontId="16" fillId="0" borderId="13" xfId="84" applyNumberFormat="1" applyFont="1" applyBorder="1" applyAlignment="1" applyProtection="1">
      <alignment horizontal="center" vertical="center" wrapText="1"/>
      <protection/>
    </xf>
    <xf numFmtId="0" fontId="10" fillId="0" borderId="32" xfId="84" applyFont="1" applyBorder="1" applyAlignment="1" applyProtection="1">
      <alignment horizontal="center" vertical="center" wrapText="1"/>
      <protection/>
    </xf>
    <xf numFmtId="3" fontId="16" fillId="0" borderId="35" xfId="84" applyNumberFormat="1" applyFont="1" applyBorder="1" applyAlignment="1" applyProtection="1">
      <alignment horizontal="center" vertical="center" wrapText="1"/>
      <protection/>
    </xf>
    <xf numFmtId="4" fontId="12" fillId="35" borderId="21" xfId="84" applyNumberFormat="1" applyFont="1" applyFill="1" applyBorder="1" applyAlignment="1" applyProtection="1">
      <alignment shrinkToFit="1"/>
      <protection/>
    </xf>
    <xf numFmtId="4" fontId="12" fillId="36" borderId="54" xfId="84" applyNumberFormat="1" applyFont="1" applyFill="1" applyBorder="1" applyAlignment="1" applyProtection="1">
      <alignment shrinkToFit="1"/>
      <protection/>
    </xf>
    <xf numFmtId="4" fontId="12" fillId="0" borderId="22" xfId="84" applyNumberFormat="1" applyFont="1" applyFill="1" applyBorder="1" applyAlignment="1" applyProtection="1">
      <alignment shrinkToFit="1"/>
      <protection/>
    </xf>
    <xf numFmtId="4" fontId="20" fillId="37" borderId="32" xfId="84" applyNumberFormat="1" applyFont="1" applyFill="1" applyBorder="1" applyAlignment="1" applyProtection="1">
      <alignment horizontal="right" vertical="center" shrinkToFit="1"/>
      <protection/>
    </xf>
    <xf numFmtId="4" fontId="20" fillId="33" borderId="32" xfId="84" applyNumberFormat="1" applyFont="1" applyFill="1" applyBorder="1" applyAlignment="1" applyProtection="1">
      <alignment horizontal="right" vertical="center" shrinkToFit="1"/>
      <protection/>
    </xf>
    <xf numFmtId="4" fontId="3" fillId="38" borderId="32" xfId="82" applyNumberFormat="1" applyFont="1" applyFill="1" applyBorder="1" applyAlignment="1" applyProtection="1">
      <alignment horizontal="center" vertical="center" wrapText="1" shrinkToFit="1"/>
      <protection/>
    </xf>
    <xf numFmtId="4" fontId="14" fillId="35" borderId="15" xfId="84" applyNumberFormat="1" applyFont="1" applyFill="1" applyBorder="1" applyAlignment="1" applyProtection="1">
      <alignment horizontal="right" shrinkToFit="1"/>
      <protection/>
    </xf>
    <xf numFmtId="4" fontId="14" fillId="36" borderId="55" xfId="84" applyNumberFormat="1" applyFont="1" applyFill="1" applyBorder="1" applyAlignment="1" applyProtection="1">
      <alignment horizontal="right" shrinkToFit="1"/>
      <protection/>
    </xf>
    <xf numFmtId="4" fontId="14" fillId="36" borderId="55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56" xfId="84" applyNumberFormat="1" applyFont="1" applyBorder="1" applyAlignment="1" applyProtection="1">
      <alignment horizontal="right" shrinkToFit="1"/>
      <protection/>
    </xf>
    <xf numFmtId="4" fontId="12" fillId="35" borderId="11" xfId="84" applyNumberFormat="1" applyFont="1" applyFill="1" applyBorder="1" applyAlignment="1" applyProtection="1">
      <alignment shrinkToFit="1"/>
      <protection/>
    </xf>
    <xf numFmtId="4" fontId="12" fillId="36" borderId="48" xfId="84" applyNumberFormat="1" applyFont="1" applyFill="1" applyBorder="1" applyAlignment="1" applyProtection="1">
      <alignment shrinkToFit="1"/>
      <protection/>
    </xf>
    <xf numFmtId="4" fontId="12" fillId="36" borderId="48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19" xfId="84" applyNumberFormat="1" applyFont="1" applyFill="1" applyBorder="1" applyAlignment="1" applyProtection="1">
      <alignment shrinkToFit="1"/>
      <protection/>
    </xf>
    <xf numFmtId="4" fontId="12" fillId="36" borderId="54" xfId="84" applyNumberFormat="1" applyFont="1" applyFill="1" applyBorder="1" applyAlignment="1" applyProtection="1">
      <alignment horizontal="center" vertical="center" wrapText="1" shrinkToFit="1"/>
      <protection/>
    </xf>
    <xf numFmtId="4" fontId="14" fillId="35" borderId="24" xfId="84" applyNumberFormat="1" applyFont="1" applyFill="1" applyBorder="1" applyAlignment="1" applyProtection="1">
      <alignment horizontal="right" shrinkToFit="1"/>
      <protection/>
    </xf>
    <xf numFmtId="4" fontId="14" fillId="36" borderId="57" xfId="84" applyNumberFormat="1" applyFont="1" applyFill="1" applyBorder="1" applyAlignment="1" applyProtection="1">
      <alignment horizontal="right" shrinkToFit="1"/>
      <protection/>
    </xf>
    <xf numFmtId="4" fontId="14" fillId="36" borderId="57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26" xfId="84" applyNumberFormat="1" applyFont="1" applyBorder="1" applyAlignment="1" applyProtection="1">
      <alignment horizontal="right" shrinkToFit="1"/>
      <protection/>
    </xf>
    <xf numFmtId="4" fontId="12" fillId="36" borderId="58" xfId="84" applyNumberFormat="1" applyFont="1" applyFill="1" applyBorder="1" applyAlignment="1" applyProtection="1">
      <alignment horizontal="center" vertical="center" wrapText="1" shrinkToFit="1"/>
      <protection/>
    </xf>
    <xf numFmtId="4" fontId="12" fillId="36" borderId="21" xfId="84" applyNumberFormat="1" applyFont="1" applyFill="1" applyBorder="1" applyAlignment="1" applyProtection="1">
      <alignment horizontal="center" vertical="center" wrapText="1" shrinkToFit="1"/>
      <protection/>
    </xf>
    <xf numFmtId="4" fontId="8" fillId="0" borderId="0" xfId="16" applyNumberFormat="1" applyFont="1" applyFill="1" applyBorder="1" applyAlignment="1" applyProtection="1">
      <alignment horizontal="left"/>
      <protection/>
    </xf>
    <xf numFmtId="0" fontId="4" fillId="0" borderId="0" xfId="84" applyNumberFormat="1" applyFont="1" applyAlignment="1" applyProtection="1">
      <alignment horizontal="center"/>
      <protection/>
    </xf>
    <xf numFmtId="181" fontId="21" fillId="0" borderId="0" xfId="69" applyFont="1" applyFill="1" applyBorder="1" applyAlignment="1" applyProtection="1">
      <alignment horizontal="left"/>
      <protection/>
    </xf>
    <xf numFmtId="0" fontId="4" fillId="0" borderId="0" xfId="84" applyNumberFormat="1" applyFont="1" applyBorder="1" applyAlignment="1" applyProtection="1">
      <alignment horizontal="center"/>
      <protection/>
    </xf>
    <xf numFmtId="9" fontId="16" fillId="0" borderId="0" xfId="86" applyFont="1" applyAlignment="1" applyProtection="1">
      <alignment vertical="top" wrapText="1"/>
      <protection/>
    </xf>
    <xf numFmtId="0" fontId="4" fillId="0" borderId="0" xfId="84" applyFont="1" applyAlignment="1" applyProtection="1">
      <alignment/>
      <protection/>
    </xf>
    <xf numFmtId="0" fontId="4" fillId="0" borderId="0" xfId="84" applyFont="1" applyAlignment="1" applyProtection="1">
      <alignment horizontal="left"/>
      <protection/>
    </xf>
    <xf numFmtId="0" fontId="10" fillId="0" borderId="42" xfId="84" applyFont="1" applyBorder="1" applyAlignment="1" applyProtection="1">
      <alignment horizontal="center" vertical="center" wrapText="1"/>
      <protection/>
    </xf>
    <xf numFmtId="0" fontId="10" fillId="0" borderId="10" xfId="84" applyFont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 wrapText="1"/>
      <protection/>
    </xf>
    <xf numFmtId="0" fontId="10" fillId="0" borderId="44" xfId="84" applyFont="1" applyBorder="1" applyAlignment="1" applyProtection="1">
      <alignment horizontal="center" vertical="center" wrapText="1"/>
      <protection/>
    </xf>
    <xf numFmtId="0" fontId="10" fillId="0" borderId="14" xfId="84" applyFont="1" applyBorder="1" applyAlignment="1" applyProtection="1">
      <alignment horizontal="center" vertical="center"/>
      <protection/>
    </xf>
    <xf numFmtId="0" fontId="10" fillId="0" borderId="24" xfId="84" applyFont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 wrapText="1"/>
      <protection/>
    </xf>
    <xf numFmtId="0" fontId="11" fillId="0" borderId="45" xfId="84" applyFont="1" applyBorder="1" applyAlignment="1" applyProtection="1">
      <alignment horizontal="center" vertical="top" shrinkToFit="1"/>
      <protection/>
    </xf>
    <xf numFmtId="0" fontId="3" fillId="39" borderId="20" xfId="49" applyFont="1" applyFill="1" applyBorder="1" applyAlignment="1" applyProtection="1">
      <alignment shrinkToFit="1"/>
      <protection/>
    </xf>
    <xf numFmtId="0" fontId="3" fillId="40" borderId="21" xfId="49" applyFont="1" applyFill="1" applyBorder="1" applyAlignment="1" applyProtection="1">
      <alignment shrinkToFit="1"/>
      <protection/>
    </xf>
    <xf numFmtId="0" fontId="22" fillId="40" borderId="21" xfId="49" applyNumberFormat="1" applyFont="1" applyFill="1" applyBorder="1" applyAlignment="1" applyProtection="1">
      <alignment horizontal="right" shrinkToFit="1"/>
      <protection/>
    </xf>
    <xf numFmtId="0" fontId="3" fillId="41" borderId="59" xfId="49" applyNumberFormat="1" applyFont="1" applyFill="1" applyBorder="1" applyAlignment="1" applyProtection="1">
      <alignment horizontal="right" shrinkToFit="1"/>
      <protection/>
    </xf>
    <xf numFmtId="0" fontId="11" fillId="0" borderId="46" xfId="84" applyFont="1" applyBorder="1" applyAlignment="1" applyProtection="1">
      <alignment horizontal="center" vertical="top" shrinkToFit="1"/>
      <protection/>
    </xf>
    <xf numFmtId="0" fontId="14" fillId="39" borderId="60" xfId="49" applyFont="1" applyFill="1" applyBorder="1" applyAlignment="1" applyProtection="1">
      <alignment shrinkToFit="1"/>
      <protection/>
    </xf>
    <xf numFmtId="0" fontId="14" fillId="40" borderId="61" xfId="49" applyFont="1" applyFill="1" applyBorder="1" applyAlignment="1" applyProtection="1">
      <alignment shrinkToFit="1"/>
      <protection/>
    </xf>
    <xf numFmtId="0" fontId="14" fillId="40" borderId="61" xfId="49" applyNumberFormat="1" applyFont="1" applyFill="1" applyBorder="1" applyAlignment="1" applyProtection="1">
      <alignment horizontal="right" shrinkToFit="1"/>
      <protection/>
    </xf>
    <xf numFmtId="0" fontId="14" fillId="41" borderId="61" xfId="49" applyNumberFormat="1" applyFont="1" applyFill="1" applyBorder="1" applyAlignment="1" applyProtection="1">
      <alignment horizontal="right" shrinkToFit="1"/>
      <protection/>
    </xf>
    <xf numFmtId="1" fontId="3" fillId="0" borderId="62" xfId="0" applyNumberFormat="1" applyFont="1" applyBorder="1" applyAlignment="1">
      <alignment shrinkToFit="1"/>
    </xf>
    <xf numFmtId="1" fontId="3" fillId="41" borderId="32" xfId="0" applyNumberFormat="1" applyFont="1" applyFill="1" applyBorder="1" applyAlignment="1">
      <alignment shrinkToFit="1"/>
    </xf>
    <xf numFmtId="1" fontId="3" fillId="41" borderId="32" xfId="0" applyNumberFormat="1" applyFont="1" applyFill="1" applyBorder="1" applyAlignment="1">
      <alignment horizontal="left" shrinkToFit="1"/>
    </xf>
    <xf numFmtId="0" fontId="22" fillId="40" borderId="36" xfId="0" applyNumberFormat="1" applyFont="1" applyFill="1" applyBorder="1" applyAlignment="1" applyProtection="1">
      <alignment horizontal="center" shrinkToFit="1"/>
      <protection/>
    </xf>
    <xf numFmtId="0" fontId="3" fillId="41" borderId="32" xfId="0" applyNumberFormat="1" applyFont="1" applyFill="1" applyBorder="1" applyAlignment="1" applyProtection="1">
      <alignment horizontal="right" shrinkToFit="1"/>
      <protection/>
    </xf>
    <xf numFmtId="0" fontId="22" fillId="40" borderId="32" xfId="0" applyNumberFormat="1" applyFont="1" applyFill="1" applyBorder="1" applyAlignment="1" applyProtection="1">
      <alignment horizontal="center" shrinkToFit="1"/>
      <protection/>
    </xf>
    <xf numFmtId="0" fontId="14" fillId="39" borderId="63" xfId="0" applyFont="1" applyFill="1" applyBorder="1" applyAlignment="1" applyProtection="1">
      <alignment shrinkToFit="1"/>
      <protection/>
    </xf>
    <xf numFmtId="0" fontId="14" fillId="40" borderId="64" xfId="0" applyFont="1" applyFill="1" applyBorder="1" applyAlignment="1" applyProtection="1">
      <alignment shrinkToFit="1"/>
      <protection/>
    </xf>
    <xf numFmtId="0" fontId="14" fillId="40" borderId="64" xfId="0" applyFont="1" applyFill="1" applyBorder="1" applyAlignment="1" applyProtection="1">
      <alignment horizontal="left" shrinkToFit="1"/>
      <protection/>
    </xf>
    <xf numFmtId="0" fontId="14" fillId="40" borderId="64" xfId="0" applyNumberFormat="1" applyFont="1" applyFill="1" applyBorder="1" applyAlignment="1" applyProtection="1">
      <alignment horizontal="center" shrinkToFit="1"/>
      <protection/>
    </xf>
    <xf numFmtId="0" fontId="14" fillId="41" borderId="64" xfId="0" applyNumberFormat="1" applyFont="1" applyFill="1" applyBorder="1" applyAlignment="1" applyProtection="1">
      <alignment horizontal="right" shrinkToFit="1"/>
      <protection/>
    </xf>
    <xf numFmtId="0" fontId="3" fillId="39" borderId="65" xfId="0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horizontal="left" shrinkToFit="1"/>
      <protection/>
    </xf>
    <xf numFmtId="0" fontId="3" fillId="41" borderId="21" xfId="81" applyNumberFormat="1" applyFont="1" applyFill="1" applyBorder="1" applyAlignment="1" applyProtection="1">
      <alignment horizontal="right" shrinkToFit="1"/>
      <protection/>
    </xf>
    <xf numFmtId="0" fontId="14" fillId="42" borderId="60" xfId="49" applyFont="1" applyFill="1" applyBorder="1" applyAlignment="1" applyProtection="1">
      <alignment shrinkToFit="1"/>
      <protection/>
    </xf>
    <xf numFmtId="0" fontId="3" fillId="39" borderId="62" xfId="0" applyFont="1" applyFill="1" applyBorder="1" applyAlignment="1" applyProtection="1">
      <alignment shrinkToFit="1"/>
      <protection/>
    </xf>
    <xf numFmtId="0" fontId="3" fillId="0" borderId="20" xfId="49" applyFont="1" applyBorder="1" applyAlignment="1" applyProtection="1">
      <alignment shrinkToFit="1"/>
      <protection/>
    </xf>
    <xf numFmtId="0" fontId="3" fillId="41" borderId="21" xfId="49" applyFont="1" applyFill="1" applyBorder="1" applyAlignment="1" applyProtection="1">
      <alignment shrinkToFit="1"/>
      <protection/>
    </xf>
    <xf numFmtId="0" fontId="22" fillId="41" borderId="21" xfId="49" applyNumberFormat="1" applyFont="1" applyFill="1" applyBorder="1" applyAlignment="1" applyProtection="1">
      <alignment horizontal="right" shrinkToFit="1"/>
      <protection/>
    </xf>
    <xf numFmtId="0" fontId="14" fillId="33" borderId="14" xfId="49" applyFont="1" applyFill="1" applyBorder="1" applyAlignment="1" applyProtection="1">
      <alignment shrinkToFit="1"/>
      <protection/>
    </xf>
    <xf numFmtId="0" fontId="14" fillId="41" borderId="24" xfId="49" applyFont="1" applyFill="1" applyBorder="1" applyAlignment="1" applyProtection="1">
      <alignment shrinkToFit="1"/>
      <protection/>
    </xf>
    <xf numFmtId="0" fontId="14" fillId="41" borderId="24" xfId="49" applyNumberFormat="1" applyFont="1" applyFill="1" applyBorder="1" applyAlignment="1" applyProtection="1">
      <alignment horizontal="right" shrinkToFit="1"/>
      <protection/>
    </xf>
    <xf numFmtId="0" fontId="3" fillId="33" borderId="20" xfId="75" applyFont="1" applyFill="1" applyBorder="1" applyAlignment="1" applyProtection="1">
      <alignment shrinkToFit="1"/>
      <protection/>
    </xf>
    <xf numFmtId="0" fontId="3" fillId="41" borderId="21" xfId="75" applyFont="1" applyFill="1" applyBorder="1" applyAlignment="1" applyProtection="1">
      <alignment shrinkToFit="1"/>
      <protection/>
    </xf>
    <xf numFmtId="0" fontId="22" fillId="41" borderId="21" xfId="75" applyNumberFormat="1" applyFont="1" applyFill="1" applyBorder="1" applyAlignment="1" applyProtection="1">
      <alignment horizontal="right" shrinkToFit="1"/>
      <protection/>
    </xf>
    <xf numFmtId="0" fontId="3" fillId="41" borderId="21" xfId="49" applyNumberFormat="1" applyFont="1" applyFill="1" applyBorder="1" applyAlignment="1" applyProtection="1">
      <alignment horizontal="right" shrinkToFit="1"/>
      <protection/>
    </xf>
    <xf numFmtId="0" fontId="14" fillId="33" borderId="14" xfId="75" applyFont="1" applyFill="1" applyBorder="1" applyAlignment="1" applyProtection="1">
      <alignment shrinkToFit="1"/>
      <protection/>
    </xf>
    <xf numFmtId="0" fontId="14" fillId="41" borderId="24" xfId="75" applyFont="1" applyFill="1" applyBorder="1" applyAlignment="1" applyProtection="1">
      <alignment shrinkToFit="1"/>
      <protection/>
    </xf>
    <xf numFmtId="0" fontId="14" fillId="41" borderId="24" xfId="75" applyNumberFormat="1" applyFont="1" applyFill="1" applyBorder="1" applyAlignment="1" applyProtection="1">
      <alignment horizontal="right" shrinkToFit="1"/>
      <protection/>
    </xf>
    <xf numFmtId="0" fontId="3" fillId="39" borderId="20" xfId="0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horizontal="left" shrinkToFit="1"/>
      <protection/>
    </xf>
    <xf numFmtId="0" fontId="22" fillId="40" borderId="21" xfId="0" applyNumberFormat="1" applyFont="1" applyFill="1" applyBorder="1" applyAlignment="1" applyProtection="1">
      <alignment horizontal="right" shrinkToFit="1"/>
      <protection/>
    </xf>
    <xf numFmtId="182" fontId="4" fillId="0" borderId="0" xfId="84" applyNumberFormat="1" applyFont="1" applyAlignment="1" applyProtection="1">
      <alignment horizontal="center"/>
      <protection/>
    </xf>
    <xf numFmtId="3" fontId="4" fillId="0" borderId="0" xfId="84" applyNumberFormat="1" applyFont="1" applyAlignment="1" applyProtection="1">
      <alignment/>
      <protection/>
    </xf>
    <xf numFmtId="49" fontId="3" fillId="0" borderId="0" xfId="84" applyNumberFormat="1" applyFont="1" applyAlignment="1" applyProtection="1">
      <alignment/>
      <protection/>
    </xf>
    <xf numFmtId="0" fontId="16" fillId="0" borderId="0" xfId="84" applyFont="1" applyAlignment="1" applyProtection="1">
      <alignment horizontal="center"/>
      <protection/>
    </xf>
    <xf numFmtId="182" fontId="10" fillId="0" borderId="11" xfId="84" applyNumberFormat="1" applyFont="1" applyFill="1" applyBorder="1" applyAlignment="1" applyProtection="1">
      <alignment horizontal="center"/>
      <protection/>
    </xf>
    <xf numFmtId="3" fontId="10" fillId="0" borderId="11" xfId="84" applyNumberFormat="1" applyFont="1" applyFill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 wrapText="1"/>
      <protection/>
    </xf>
    <xf numFmtId="0" fontId="10" fillId="0" borderId="13" xfId="84" applyFont="1" applyFill="1" applyBorder="1" applyAlignment="1" applyProtection="1">
      <alignment horizontal="center" vertical="center" wrapText="1"/>
      <protection/>
    </xf>
    <xf numFmtId="49" fontId="10" fillId="0" borderId="24" xfId="84" applyNumberFormat="1" applyFont="1" applyBorder="1" applyAlignment="1" applyProtection="1">
      <alignment horizontal="center" vertical="center"/>
      <protection/>
    </xf>
    <xf numFmtId="182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Fill="1" applyBorder="1" applyAlignment="1" applyProtection="1">
      <alignment horizontal="center" vertical="center" wrapText="1"/>
      <protection/>
    </xf>
    <xf numFmtId="0" fontId="10" fillId="0" borderId="24" xfId="84" applyFont="1" applyBorder="1" applyAlignment="1" applyProtection="1">
      <alignment horizontal="center" vertical="center" wrapText="1"/>
      <protection/>
    </xf>
    <xf numFmtId="0" fontId="10" fillId="0" borderId="35" xfId="84" applyFont="1" applyFill="1" applyBorder="1" applyAlignment="1" applyProtection="1">
      <alignment horizontal="center" vertical="center" wrapText="1"/>
      <protection/>
    </xf>
    <xf numFmtId="4" fontId="12" fillId="0" borderId="21" xfId="84" applyNumberFormat="1" applyFont="1" applyBorder="1" applyAlignment="1" applyProtection="1">
      <alignment shrinkToFit="1"/>
      <protection/>
    </xf>
    <xf numFmtId="4" fontId="12" fillId="0" borderId="66" xfId="84" applyNumberFormat="1" applyFont="1" applyFill="1" applyBorder="1" applyAlignment="1" applyProtection="1">
      <alignment shrinkToFit="1"/>
      <protection/>
    </xf>
    <xf numFmtId="4" fontId="12" fillId="36" borderId="21" xfId="84" applyNumberFormat="1" applyFont="1" applyFill="1" applyBorder="1" applyAlignment="1" applyProtection="1">
      <alignment shrinkToFit="1"/>
      <protection/>
    </xf>
    <xf numFmtId="4" fontId="12" fillId="43" borderId="34" xfId="84" applyNumberFormat="1" applyFont="1" applyFill="1" applyBorder="1" applyAlignment="1" applyProtection="1">
      <alignment shrinkToFit="1"/>
      <protection/>
    </xf>
    <xf numFmtId="1" fontId="17" fillId="0" borderId="61" xfId="84" applyNumberFormat="1" applyFont="1" applyBorder="1" applyAlignment="1" applyProtection="1">
      <alignment horizontal="right" shrinkToFit="1"/>
      <protection/>
    </xf>
    <xf numFmtId="14" fontId="17" fillId="0" borderId="61" xfId="84" applyNumberFormat="1" applyFont="1" applyBorder="1" applyAlignment="1" applyProtection="1">
      <alignment horizontal="center" shrinkToFit="1"/>
      <protection/>
    </xf>
    <xf numFmtId="4" fontId="14" fillId="0" borderId="61" xfId="84" applyNumberFormat="1" applyFont="1" applyBorder="1" applyAlignment="1" applyProtection="1">
      <alignment horizontal="right" shrinkToFit="1"/>
      <protection/>
    </xf>
    <xf numFmtId="4" fontId="14" fillId="0" borderId="67" xfId="84" applyNumberFormat="1" applyFont="1" applyBorder="1" applyAlignment="1" applyProtection="1">
      <alignment horizontal="right" shrinkToFit="1"/>
      <protection/>
    </xf>
    <xf numFmtId="4" fontId="14" fillId="36" borderId="68" xfId="84" applyNumberFormat="1" applyFont="1" applyFill="1" applyBorder="1" applyAlignment="1" applyProtection="1">
      <alignment horizontal="right" shrinkToFit="1"/>
      <protection/>
    </xf>
    <xf numFmtId="4" fontId="14" fillId="43" borderId="69" xfId="84" applyNumberFormat="1" applyFont="1" applyFill="1" applyBorder="1" applyAlignment="1" applyProtection="1">
      <alignment horizontal="right" shrinkToFit="1"/>
      <protection/>
    </xf>
    <xf numFmtId="9" fontId="10" fillId="0" borderId="0" xfId="86" applyFont="1" applyAlignment="1" applyProtection="1">
      <alignment horizontal="left" vertical="top"/>
      <protection/>
    </xf>
    <xf numFmtId="9" fontId="16" fillId="0" borderId="0" xfId="86" applyFont="1" applyAlignment="1" applyProtection="1">
      <alignment horizontal="left" vertical="top" wrapText="1"/>
      <protection/>
    </xf>
    <xf numFmtId="0" fontId="10" fillId="0" borderId="48" xfId="84" applyFont="1" applyFill="1" applyBorder="1" applyAlignment="1" applyProtection="1">
      <alignment horizontal="center" vertical="center" wrapText="1"/>
      <protection/>
    </xf>
    <xf numFmtId="0" fontId="10" fillId="0" borderId="0" xfId="84" applyFont="1" applyAlignment="1" applyProtection="1">
      <alignment horizontal="center"/>
      <protection/>
    </xf>
    <xf numFmtId="0" fontId="10" fillId="0" borderId="57" xfId="84" applyFont="1" applyFill="1" applyBorder="1" applyAlignment="1" applyProtection="1">
      <alignment horizontal="center" vertical="center" wrapText="1"/>
      <protection/>
    </xf>
    <xf numFmtId="0" fontId="10" fillId="0" borderId="70" xfId="84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wrapText="1"/>
    </xf>
    <xf numFmtId="0" fontId="3" fillId="39" borderId="21" xfId="49" applyFont="1" applyFill="1" applyBorder="1" applyAlignment="1" applyProtection="1">
      <alignment shrinkToFit="1"/>
      <protection/>
    </xf>
    <xf numFmtId="4" fontId="14" fillId="36" borderId="71" xfId="84" applyNumberFormat="1" applyFont="1" applyFill="1" applyBorder="1" applyAlignment="1" applyProtection="1">
      <alignment horizontal="right" shrinkToFit="1"/>
      <protection/>
    </xf>
    <xf numFmtId="4" fontId="14" fillId="0" borderId="72" xfId="84" applyNumberFormat="1" applyFont="1" applyBorder="1" applyAlignment="1" applyProtection="1">
      <alignment horizontal="right" shrinkToFit="1"/>
      <protection/>
    </xf>
    <xf numFmtId="0" fontId="14" fillId="39" borderId="61" xfId="49" applyFont="1" applyFill="1" applyBorder="1" applyAlignment="1" applyProtection="1">
      <alignment shrinkToFit="1"/>
      <protection/>
    </xf>
    <xf numFmtId="0" fontId="3" fillId="39" borderId="32" xfId="0" applyFont="1" applyFill="1" applyBorder="1" applyAlignment="1" applyProtection="1">
      <alignment shrinkToFit="1"/>
      <protection/>
    </xf>
    <xf numFmtId="0" fontId="3" fillId="39" borderId="32" xfId="0" applyFont="1" applyFill="1" applyBorder="1" applyAlignment="1" applyProtection="1">
      <alignment horizontal="left" shrinkToFit="1"/>
      <protection/>
    </xf>
    <xf numFmtId="0" fontId="14" fillId="39" borderId="64" xfId="0" applyFont="1" applyFill="1" applyBorder="1" applyAlignment="1" applyProtection="1">
      <alignment shrinkToFit="1"/>
      <protection/>
    </xf>
    <xf numFmtId="0" fontId="14" fillId="39" borderId="64" xfId="0" applyFont="1" applyFill="1" applyBorder="1" applyAlignment="1" applyProtection="1">
      <alignment horizontal="left" shrinkToFit="1"/>
      <protection/>
    </xf>
    <xf numFmtId="4" fontId="14" fillId="36" borderId="73" xfId="84" applyNumberFormat="1" applyFont="1" applyFill="1" applyBorder="1" applyAlignment="1" applyProtection="1">
      <alignment horizontal="right" shrinkToFit="1"/>
      <protection/>
    </xf>
    <xf numFmtId="4" fontId="14" fillId="0" borderId="74" xfId="84" applyNumberFormat="1" applyFont="1" applyBorder="1" applyAlignment="1" applyProtection="1">
      <alignment horizontal="right" shrinkToFit="1"/>
      <protection/>
    </xf>
    <xf numFmtId="0" fontId="14" fillId="42" borderId="75" xfId="49" applyFont="1" applyFill="1" applyBorder="1" applyAlignment="1" applyProtection="1">
      <alignment shrinkToFit="1"/>
      <protection/>
    </xf>
    <xf numFmtId="0" fontId="14" fillId="39" borderId="0" xfId="0" applyFont="1" applyFill="1" applyBorder="1" applyAlignment="1" applyProtection="1">
      <alignment shrinkToFit="1"/>
      <protection/>
    </xf>
    <xf numFmtId="0" fontId="14" fillId="39" borderId="0" xfId="0" applyFont="1" applyFill="1" applyBorder="1" applyAlignment="1" applyProtection="1">
      <alignment horizontal="left" shrinkToFit="1"/>
      <protection/>
    </xf>
    <xf numFmtId="0" fontId="3" fillId="33" borderId="21" xfId="49" applyFont="1" applyFill="1" applyBorder="1" applyAlignment="1" applyProtection="1">
      <alignment shrinkToFit="1"/>
      <protection/>
    </xf>
    <xf numFmtId="0" fontId="14" fillId="33" borderId="24" xfId="49" applyFont="1" applyFill="1" applyBorder="1" applyAlignment="1" applyProtection="1">
      <alignment shrinkToFit="1"/>
      <protection/>
    </xf>
    <xf numFmtId="0" fontId="3" fillId="33" borderId="21" xfId="75" applyFont="1" applyFill="1" applyBorder="1" applyAlignment="1" applyProtection="1">
      <alignment shrinkToFit="1"/>
      <protection/>
    </xf>
    <xf numFmtId="0" fontId="14" fillId="33" borderId="24" xfId="75" applyFont="1" applyFill="1" applyBorder="1" applyAlignment="1" applyProtection="1">
      <alignment shrinkToFit="1"/>
      <protection/>
    </xf>
    <xf numFmtId="0" fontId="3" fillId="39" borderId="21" xfId="0" applyFont="1" applyFill="1" applyBorder="1" applyAlignment="1" applyProtection="1">
      <alignment shrinkToFit="1"/>
      <protection/>
    </xf>
    <xf numFmtId="0" fontId="3" fillId="39" borderId="21" xfId="0" applyFont="1" applyFill="1" applyBorder="1" applyAlignment="1" applyProtection="1">
      <alignment horizontal="left" shrinkToFit="1"/>
      <protection/>
    </xf>
    <xf numFmtId="0" fontId="22" fillId="39" borderId="21" xfId="49" applyNumberFormat="1" applyFont="1" applyFill="1" applyBorder="1" applyAlignment="1" applyProtection="1">
      <alignment horizontal="right" shrinkToFit="1"/>
      <protection/>
    </xf>
    <xf numFmtId="0" fontId="3" fillId="33" borderId="59" xfId="49" applyNumberFormat="1" applyFont="1" applyFill="1" applyBorder="1" applyAlignment="1" applyProtection="1">
      <alignment horizontal="right" shrinkToFit="1"/>
      <protection/>
    </xf>
    <xf numFmtId="4" fontId="12" fillId="36" borderId="34" xfId="84" applyNumberFormat="1" applyFont="1" applyFill="1" applyBorder="1" applyAlignment="1" applyProtection="1">
      <alignment shrinkToFit="1"/>
      <protection/>
    </xf>
    <xf numFmtId="0" fontId="14" fillId="39" borderId="61" xfId="49" applyNumberFormat="1" applyFont="1" applyFill="1" applyBorder="1" applyAlignment="1" applyProtection="1">
      <alignment horizontal="right" shrinkToFit="1"/>
      <protection/>
    </xf>
    <xf numFmtId="0" fontId="14" fillId="33" borderId="61" xfId="49" applyNumberFormat="1" applyFont="1" applyFill="1" applyBorder="1" applyAlignment="1" applyProtection="1">
      <alignment horizontal="right" shrinkToFit="1"/>
      <protection/>
    </xf>
    <xf numFmtId="4" fontId="14" fillId="36" borderId="69" xfId="84" applyNumberFormat="1" applyFont="1" applyFill="1" applyBorder="1" applyAlignment="1" applyProtection="1">
      <alignment horizontal="right" shrinkToFit="1"/>
      <protection/>
    </xf>
    <xf numFmtId="0" fontId="22" fillId="39" borderId="32" xfId="0" applyNumberFormat="1" applyFont="1" applyFill="1" applyBorder="1" applyAlignment="1" applyProtection="1">
      <alignment horizontal="center" shrinkToFit="1"/>
      <protection/>
    </xf>
    <xf numFmtId="0" fontId="3" fillId="33" borderId="21" xfId="81" applyNumberFormat="1" applyFont="1" applyFill="1" applyBorder="1" applyAlignment="1" applyProtection="1">
      <alignment horizontal="right" shrinkToFit="1"/>
      <protection/>
    </xf>
    <xf numFmtId="0" fontId="14" fillId="39" borderId="64" xfId="0" applyNumberFormat="1" applyFont="1" applyFill="1" applyBorder="1" applyAlignment="1" applyProtection="1">
      <alignment horizontal="center" shrinkToFit="1"/>
      <protection/>
    </xf>
    <xf numFmtId="0" fontId="14" fillId="33" borderId="64" xfId="0" applyNumberFormat="1" applyFont="1" applyFill="1" applyBorder="1" applyAlignment="1" applyProtection="1">
      <alignment horizontal="right" shrinkToFit="1"/>
      <protection/>
    </xf>
    <xf numFmtId="0" fontId="14" fillId="39" borderId="0" xfId="0" applyNumberFormat="1" applyFont="1" applyFill="1" applyBorder="1" applyAlignment="1" applyProtection="1">
      <alignment horizontal="center" shrinkToFit="1"/>
      <protection/>
    </xf>
    <xf numFmtId="0" fontId="14" fillId="41" borderId="0" xfId="0" applyNumberFormat="1" applyFont="1" applyFill="1" applyBorder="1" applyAlignment="1" applyProtection="1">
      <alignment horizontal="right" shrinkToFit="1"/>
      <protection/>
    </xf>
    <xf numFmtId="1" fontId="17" fillId="0" borderId="0" xfId="84" applyNumberFormat="1" applyFont="1" applyBorder="1" applyAlignment="1" applyProtection="1">
      <alignment horizontal="right" shrinkToFit="1"/>
      <protection/>
    </xf>
    <xf numFmtId="14" fontId="17" fillId="0" borderId="0" xfId="84" applyNumberFormat="1" applyFont="1" applyBorder="1" applyAlignment="1" applyProtection="1">
      <alignment horizontal="center" shrinkToFit="1"/>
      <protection/>
    </xf>
    <xf numFmtId="4" fontId="14" fillId="36" borderId="76" xfId="84" applyNumberFormat="1" applyFont="1" applyFill="1" applyBorder="1" applyAlignment="1" applyProtection="1">
      <alignment horizontal="right" shrinkToFit="1"/>
      <protection/>
    </xf>
    <xf numFmtId="4" fontId="14" fillId="36" borderId="77" xfId="84" applyNumberFormat="1" applyFont="1" applyFill="1" applyBorder="1" applyAlignment="1" applyProtection="1">
      <alignment horizontal="right" shrinkToFit="1"/>
      <protection/>
    </xf>
    <xf numFmtId="0" fontId="22" fillId="33" borderId="21" xfId="49" applyNumberFormat="1" applyFont="1" applyFill="1" applyBorder="1" applyAlignment="1" applyProtection="1">
      <alignment horizontal="right" shrinkToFit="1"/>
      <protection/>
    </xf>
    <xf numFmtId="0" fontId="14" fillId="33" borderId="24" xfId="49" applyNumberFormat="1" applyFont="1" applyFill="1" applyBorder="1" applyAlignment="1" applyProtection="1">
      <alignment horizontal="right" shrinkToFit="1"/>
      <protection/>
    </xf>
    <xf numFmtId="0" fontId="22" fillId="33" borderId="21" xfId="75" applyNumberFormat="1" applyFont="1" applyFill="1" applyBorder="1" applyAlignment="1" applyProtection="1">
      <alignment horizontal="right" shrinkToFit="1"/>
      <protection/>
    </xf>
    <xf numFmtId="0" fontId="3" fillId="33" borderId="21" xfId="49" applyNumberFormat="1" applyFont="1" applyFill="1" applyBorder="1" applyAlignment="1" applyProtection="1">
      <alignment horizontal="right" shrinkToFit="1"/>
      <protection/>
    </xf>
    <xf numFmtId="0" fontId="14" fillId="33" borderId="24" xfId="75" applyNumberFormat="1" applyFont="1" applyFill="1" applyBorder="1" applyAlignment="1" applyProtection="1">
      <alignment horizontal="right" shrinkToFit="1"/>
      <protection/>
    </xf>
    <xf numFmtId="0" fontId="22" fillId="39" borderId="21" xfId="0" applyNumberFormat="1" applyFont="1" applyFill="1" applyBorder="1" applyAlignment="1" applyProtection="1">
      <alignment horizontal="right" shrinkToFit="1"/>
      <protection/>
    </xf>
    <xf numFmtId="4" fontId="13" fillId="0" borderId="78" xfId="83" applyNumberFormat="1" applyFont="1" applyFill="1" applyBorder="1" applyAlignment="1" applyProtection="1">
      <alignment horizontal="right" shrinkToFit="1"/>
      <protection/>
    </xf>
    <xf numFmtId="4" fontId="13" fillId="0" borderId="78" xfId="83" applyNumberFormat="1" applyFont="1" applyBorder="1" applyAlignment="1" applyProtection="1">
      <alignment horizontal="right" shrinkToFit="1"/>
      <protection/>
    </xf>
    <xf numFmtId="1" fontId="5" fillId="0" borderId="79" xfId="83" applyNumberFormat="1" applyFont="1" applyBorder="1" applyAlignment="1" applyProtection="1">
      <alignment horizontal="right" shrinkToFit="1"/>
      <protection/>
    </xf>
    <xf numFmtId="14" fontId="0" fillId="0" borderId="64" xfId="0" applyNumberFormat="1" applyFont="1" applyBorder="1" applyAlignment="1" applyProtection="1">
      <alignment horizontal="right" shrinkToFit="1"/>
      <protection/>
    </xf>
    <xf numFmtId="4" fontId="5" fillId="0" borderId="80" xfId="83" applyNumberFormat="1" applyFont="1" applyBorder="1" applyAlignment="1" applyProtection="1">
      <alignment horizontal="right" shrinkToFit="1"/>
      <protection/>
    </xf>
    <xf numFmtId="4" fontId="5" fillId="0" borderId="64" xfId="83" applyNumberFormat="1" applyFont="1" applyBorder="1" applyAlignment="1" applyProtection="1">
      <alignment horizontal="right" shrinkToFit="1"/>
      <protection/>
    </xf>
    <xf numFmtId="4" fontId="5" fillId="0" borderId="81" xfId="83" applyNumberFormat="1" applyFont="1" applyBorder="1" applyAlignment="1" applyProtection="1">
      <alignment horizontal="right" shrinkToFit="1"/>
      <protection/>
    </xf>
    <xf numFmtId="4" fontId="0" fillId="0" borderId="82" xfId="82" applyNumberFormat="1" applyFont="1" applyBorder="1" applyAlignment="1" applyProtection="1">
      <alignment horizontal="right" shrinkToFit="1"/>
      <protection/>
    </xf>
    <xf numFmtId="4" fontId="0" fillId="0" borderId="52" xfId="82" applyNumberFormat="1" applyFont="1" applyBorder="1" applyAlignment="1" applyProtection="1">
      <alignment horizontal="right" shrinkToFit="1"/>
      <protection/>
    </xf>
    <xf numFmtId="1" fontId="0" fillId="0" borderId="15" xfId="82" applyNumberFormat="1" applyFont="1" applyBorder="1" applyAlignment="1" applyProtection="1">
      <alignment horizontal="right" shrinkToFit="1"/>
      <protection/>
    </xf>
    <xf numFmtId="14" fontId="0" fillId="41" borderId="52" xfId="82" applyNumberFormat="1" applyFont="1" applyFill="1" applyBorder="1" applyAlignment="1" applyProtection="1">
      <alignment horizontal="right" shrinkToFit="1"/>
      <protection/>
    </xf>
    <xf numFmtId="4" fontId="0" fillId="0" borderId="15" xfId="82" applyNumberFormat="1" applyFont="1" applyBorder="1" applyAlignment="1" applyProtection="1">
      <alignment horizontal="right" shrinkToFit="1"/>
      <protection/>
    </xf>
    <xf numFmtId="4" fontId="13" fillId="0" borderId="38" xfId="84" applyNumberFormat="1" applyFont="1" applyFill="1" applyBorder="1" applyAlignment="1" applyProtection="1">
      <alignment horizontal="right" shrinkToFit="1"/>
      <protection/>
    </xf>
    <xf numFmtId="1" fontId="5" fillId="0" borderId="83" xfId="83" applyNumberFormat="1" applyFont="1" applyBorder="1" applyAlignment="1" applyProtection="1">
      <alignment horizontal="right" shrinkToFit="1"/>
      <protection/>
    </xf>
    <xf numFmtId="14" fontId="0" fillId="0" borderId="84" xfId="0" applyNumberFormat="1" applyFont="1" applyBorder="1" applyAlignment="1" applyProtection="1">
      <alignment horizontal="right" shrinkToFit="1"/>
      <protection/>
    </xf>
    <xf numFmtId="4" fontId="5" fillId="0" borderId="85" xfId="83" applyNumberFormat="1" applyFont="1" applyBorder="1" applyAlignment="1" applyProtection="1">
      <alignment horizontal="right" shrinkToFit="1"/>
      <protection/>
    </xf>
    <xf numFmtId="4" fontId="5" fillId="0" borderId="84" xfId="83" applyNumberFormat="1" applyFont="1" applyBorder="1" applyAlignment="1" applyProtection="1">
      <alignment horizontal="right" shrinkToFit="1"/>
      <protection/>
    </xf>
    <xf numFmtId="0" fontId="12" fillId="0" borderId="86" xfId="84" applyFont="1" applyBorder="1" applyAlignment="1" applyProtection="1">
      <alignment horizontal="left" shrinkToFit="1"/>
      <protection/>
    </xf>
    <xf numFmtId="1" fontId="12" fillId="0" borderId="87" xfId="84" applyNumberFormat="1" applyFont="1" applyBorder="1" applyAlignment="1" applyProtection="1">
      <alignment horizontal="right" shrinkToFit="1"/>
      <protection/>
    </xf>
    <xf numFmtId="14" fontId="12" fillId="0" borderId="87" xfId="84" applyNumberFormat="1" applyFont="1" applyBorder="1" applyAlignment="1" applyProtection="1">
      <alignment horizontal="center" shrinkToFit="1"/>
      <protection/>
    </xf>
    <xf numFmtId="4" fontId="12" fillId="0" borderId="87" xfId="84" applyNumberFormat="1" applyFont="1" applyBorder="1" applyAlignment="1" applyProtection="1">
      <alignment horizontal="right" shrinkToFit="1"/>
      <protection/>
    </xf>
    <xf numFmtId="4" fontId="3" fillId="0" borderId="87" xfId="84" applyNumberFormat="1" applyFont="1" applyBorder="1" applyAlignment="1" applyProtection="1">
      <alignment shrinkToFit="1"/>
      <protection/>
    </xf>
    <xf numFmtId="1" fontId="12" fillId="0" borderId="59" xfId="84" applyNumberFormat="1" applyFont="1" applyBorder="1" applyAlignment="1" applyProtection="1">
      <alignment horizontal="right" shrinkToFit="1"/>
      <protection/>
    </xf>
    <xf numFmtId="14" fontId="12" fillId="0" borderId="59" xfId="84" applyNumberFormat="1" applyFont="1" applyBorder="1" applyAlignment="1" applyProtection="1">
      <alignment horizontal="center" shrinkToFit="1"/>
      <protection/>
    </xf>
    <xf numFmtId="4" fontId="12" fillId="0" borderId="59" xfId="84" applyNumberFormat="1" applyFont="1" applyBorder="1" applyAlignment="1" applyProtection="1">
      <alignment horizontal="right" shrinkToFit="1"/>
      <protection/>
    </xf>
    <xf numFmtId="4" fontId="3" fillId="0" borderId="59" xfId="84" applyNumberFormat="1" applyFont="1" applyBorder="1" applyAlignment="1" applyProtection="1">
      <alignment shrinkToFit="1"/>
      <protection/>
    </xf>
    <xf numFmtId="4" fontId="14" fillId="0" borderId="25" xfId="84" applyNumberFormat="1" applyFont="1" applyBorder="1" applyAlignment="1" applyProtection="1">
      <alignment horizontal="right" shrinkToFit="1"/>
      <protection/>
    </xf>
    <xf numFmtId="4" fontId="3" fillId="0" borderId="88" xfId="82" applyNumberFormat="1" applyFont="1" applyBorder="1" applyAlignment="1" applyProtection="1">
      <alignment horizontal="right" shrinkToFit="1"/>
      <protection/>
    </xf>
    <xf numFmtId="4" fontId="12" fillId="0" borderId="87" xfId="49" applyNumberFormat="1" applyFont="1" applyBorder="1" applyAlignment="1" applyProtection="1">
      <alignment horizontal="right" shrinkToFit="1"/>
      <protection/>
    </xf>
    <xf numFmtId="4" fontId="3" fillId="0" borderId="89" xfId="82" applyNumberFormat="1" applyFont="1" applyBorder="1" applyAlignment="1" applyProtection="1">
      <alignment horizontal="right" shrinkToFit="1"/>
      <protection/>
    </xf>
    <xf numFmtId="4" fontId="12" fillId="0" borderId="87" xfId="84" applyNumberFormat="1" applyFont="1" applyFill="1" applyBorder="1" applyAlignment="1" applyProtection="1">
      <alignment shrinkToFit="1"/>
      <protection/>
    </xf>
    <xf numFmtId="4" fontId="12" fillId="0" borderId="59" xfId="49" applyNumberFormat="1" applyFont="1" applyBorder="1" applyAlignment="1" applyProtection="1">
      <alignment horizontal="right" shrinkToFit="1"/>
      <protection/>
    </xf>
    <xf numFmtId="4" fontId="12" fillId="0" borderId="59" xfId="84" applyNumberFormat="1" applyFont="1" applyFill="1" applyBorder="1" applyAlignment="1" applyProtection="1">
      <alignment shrinkToFit="1"/>
      <protection/>
    </xf>
    <xf numFmtId="4" fontId="14" fillId="0" borderId="64" xfId="83" applyNumberFormat="1" applyFont="1" applyBorder="1" applyAlignment="1" applyProtection="1">
      <alignment horizontal="right" shrinkToFit="1"/>
      <protection/>
    </xf>
    <xf numFmtId="4" fontId="12" fillId="35" borderId="87" xfId="84" applyNumberFormat="1" applyFont="1" applyFill="1" applyBorder="1" applyAlignment="1" applyProtection="1">
      <alignment shrinkToFit="1"/>
      <protection/>
    </xf>
    <xf numFmtId="4" fontId="12" fillId="36" borderId="90" xfId="84" applyNumberFormat="1" applyFont="1" applyFill="1" applyBorder="1" applyAlignment="1" applyProtection="1">
      <alignment shrinkToFit="1"/>
      <protection/>
    </xf>
    <xf numFmtId="4" fontId="12" fillId="36" borderId="87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91" xfId="84" applyNumberFormat="1" applyFont="1" applyFill="1" applyBorder="1" applyAlignment="1" applyProtection="1">
      <alignment shrinkToFit="1"/>
      <protection/>
    </xf>
    <xf numFmtId="4" fontId="12" fillId="35" borderId="59" xfId="84" applyNumberFormat="1" applyFont="1" applyFill="1" applyBorder="1" applyAlignment="1" applyProtection="1">
      <alignment shrinkToFit="1"/>
      <protection/>
    </xf>
    <xf numFmtId="4" fontId="12" fillId="36" borderId="92" xfId="84" applyNumberFormat="1" applyFont="1" applyFill="1" applyBorder="1" applyAlignment="1" applyProtection="1">
      <alignment shrinkToFit="1"/>
      <protection/>
    </xf>
    <xf numFmtId="4" fontId="12" fillId="36" borderId="92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38" xfId="84" applyNumberFormat="1" applyFont="1" applyFill="1" applyBorder="1" applyAlignment="1" applyProtection="1">
      <alignment shrinkToFit="1"/>
      <protection/>
    </xf>
    <xf numFmtId="0" fontId="14" fillId="39" borderId="60" xfId="81" applyFont="1" applyFill="1" applyBorder="1" applyAlignment="1" applyProtection="1">
      <alignment shrinkToFit="1"/>
      <protection/>
    </xf>
    <xf numFmtId="0" fontId="14" fillId="40" borderId="61" xfId="81" applyFont="1" applyFill="1" applyBorder="1" applyAlignment="1" applyProtection="1">
      <alignment shrinkToFit="1"/>
      <protection/>
    </xf>
    <xf numFmtId="0" fontId="14" fillId="40" borderId="61" xfId="81" applyNumberFormat="1" applyFont="1" applyFill="1" applyBorder="1" applyAlignment="1" applyProtection="1">
      <alignment horizontal="right" shrinkToFit="1"/>
      <protection/>
    </xf>
    <xf numFmtId="0" fontId="14" fillId="41" borderId="61" xfId="81" applyNumberFormat="1" applyFont="1" applyFill="1" applyBorder="1" applyAlignment="1" applyProtection="1">
      <alignment horizontal="right" shrinkToFit="1"/>
      <protection/>
    </xf>
    <xf numFmtId="0" fontId="14" fillId="39" borderId="93" xfId="49" applyFont="1" applyFill="1" applyBorder="1" applyAlignment="1" applyProtection="1">
      <alignment shrinkToFit="1"/>
      <protection/>
    </xf>
    <xf numFmtId="0" fontId="14" fillId="40" borderId="52" xfId="49" applyFont="1" applyFill="1" applyBorder="1" applyAlignment="1" applyProtection="1">
      <alignment shrinkToFit="1"/>
      <protection/>
    </xf>
    <xf numFmtId="0" fontId="14" fillId="40" borderId="52" xfId="49" applyNumberFormat="1" applyFont="1" applyFill="1" applyBorder="1" applyAlignment="1" applyProtection="1">
      <alignment horizontal="right" shrinkToFit="1"/>
      <protection/>
    </xf>
    <xf numFmtId="0" fontId="14" fillId="41" borderId="0" xfId="49" applyNumberFormat="1" applyFont="1" applyFill="1" applyBorder="1" applyAlignment="1" applyProtection="1">
      <alignment horizontal="right" shrinkToFit="1"/>
      <protection/>
    </xf>
    <xf numFmtId="0" fontId="3" fillId="41" borderId="21" xfId="38" applyNumberFormat="1" applyFont="1" applyFill="1" applyBorder="1" applyAlignment="1" applyProtection="1">
      <alignment horizontal="right" shrinkToFit="1"/>
      <protection/>
    </xf>
    <xf numFmtId="0" fontId="14" fillId="33" borderId="0" xfId="49" applyFont="1" applyFill="1" applyBorder="1" applyAlignment="1" applyProtection="1">
      <alignment shrinkToFit="1"/>
      <protection/>
    </xf>
    <xf numFmtId="0" fontId="14" fillId="41" borderId="0" xfId="49" applyFont="1" applyFill="1" applyBorder="1" applyAlignment="1" applyProtection="1">
      <alignment shrinkToFit="1"/>
      <protection/>
    </xf>
    <xf numFmtId="0" fontId="14" fillId="41" borderId="15" xfId="49" applyFont="1" applyFill="1" applyBorder="1" applyAlignment="1" applyProtection="1">
      <alignment shrinkToFit="1"/>
      <protection/>
    </xf>
    <xf numFmtId="0" fontId="14" fillId="41" borderId="15" xfId="49" applyNumberFormat="1" applyFont="1" applyFill="1" applyBorder="1" applyAlignment="1" applyProtection="1">
      <alignment horizontal="right" shrinkToFit="1"/>
      <protection/>
    </xf>
    <xf numFmtId="0" fontId="3" fillId="41" borderId="21" xfId="75" applyFont="1" applyFill="1" applyBorder="1" applyAlignment="1" applyProtection="1">
      <alignment horizontal="left" shrinkToFit="1"/>
      <protection/>
    </xf>
    <xf numFmtId="0" fontId="22" fillId="41" borderId="21" xfId="75" applyNumberFormat="1" applyFont="1" applyFill="1" applyBorder="1" applyAlignment="1" applyProtection="1">
      <alignment horizontal="center" shrinkToFit="1"/>
      <protection/>
    </xf>
    <xf numFmtId="0" fontId="12" fillId="0" borderId="94" xfId="82" applyFont="1" applyBorder="1" applyAlignment="1" applyProtection="1">
      <alignment horizontal="left"/>
      <protection/>
    </xf>
    <xf numFmtId="0" fontId="12" fillId="0" borderId="95" xfId="82" applyFont="1" applyBorder="1" applyAlignment="1" applyProtection="1">
      <alignment horizontal="left"/>
      <protection/>
    </xf>
    <xf numFmtId="0" fontId="14" fillId="0" borderId="96" xfId="82" applyFont="1" applyBorder="1" applyAlignment="1" applyProtection="1">
      <alignment horizontal="left"/>
      <protection/>
    </xf>
    <xf numFmtId="0" fontId="14" fillId="0" borderId="97" xfId="82" applyFont="1" applyBorder="1" applyAlignment="1" applyProtection="1">
      <alignment horizontal="left"/>
      <protection/>
    </xf>
    <xf numFmtId="0" fontId="14" fillId="40" borderId="52" xfId="0" applyFont="1" applyFill="1" applyBorder="1" applyAlignment="1" applyProtection="1">
      <alignment shrinkToFit="1"/>
      <protection/>
    </xf>
    <xf numFmtId="0" fontId="14" fillId="40" borderId="52" xfId="0" applyFont="1" applyFill="1" applyBorder="1" applyAlignment="1" applyProtection="1">
      <alignment horizontal="left" shrinkToFit="1"/>
      <protection/>
    </xf>
    <xf numFmtId="0" fontId="14" fillId="40" borderId="52" xfId="0" applyNumberFormat="1" applyFont="1" applyFill="1" applyBorder="1" applyAlignment="1" applyProtection="1">
      <alignment horizontal="center" shrinkToFit="1"/>
      <protection/>
    </xf>
    <xf numFmtId="0" fontId="3" fillId="0" borderId="54" xfId="38" applyFont="1" applyBorder="1" applyAlignment="1" applyProtection="1">
      <alignment shrinkToFit="1"/>
      <protection/>
    </xf>
    <xf numFmtId="0" fontId="3" fillId="40" borderId="21" xfId="38" applyFont="1" applyFill="1" applyBorder="1" applyAlignment="1" applyProtection="1">
      <alignment shrinkToFit="1"/>
      <protection/>
    </xf>
    <xf numFmtId="0" fontId="22" fillId="40" borderId="21" xfId="38" applyNumberFormat="1" applyFont="1" applyFill="1" applyBorder="1" applyAlignment="1" applyProtection="1">
      <alignment horizontal="center" shrinkToFit="1"/>
      <protection/>
    </xf>
    <xf numFmtId="0" fontId="14" fillId="41" borderId="24" xfId="75" applyNumberFormat="1" applyFont="1" applyFill="1" applyBorder="1" applyAlignment="1" applyProtection="1">
      <alignment horizontal="center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43" borderId="77" xfId="84" applyNumberFormat="1" applyFont="1" applyFill="1" applyBorder="1" applyAlignment="1" applyProtection="1">
      <alignment horizontal="right" shrinkToFit="1"/>
      <protection/>
    </xf>
    <xf numFmtId="4" fontId="12" fillId="0" borderId="11" xfId="84" applyNumberFormat="1" applyFont="1" applyBorder="1" applyAlignment="1" applyProtection="1">
      <alignment shrinkToFit="1"/>
      <protection/>
    </xf>
    <xf numFmtId="4" fontId="12" fillId="0" borderId="12" xfId="84" applyNumberFormat="1" applyFont="1" applyFill="1" applyBorder="1" applyAlignment="1" applyProtection="1">
      <alignment shrinkToFit="1"/>
      <protection/>
    </xf>
    <xf numFmtId="4" fontId="12" fillId="36" borderId="11" xfId="84" applyNumberFormat="1" applyFont="1" applyFill="1" applyBorder="1" applyAlignment="1" applyProtection="1">
      <alignment shrinkToFit="1"/>
      <protection/>
    </xf>
    <xf numFmtId="4" fontId="12" fillId="43" borderId="13" xfId="84" applyNumberFormat="1" applyFont="1" applyFill="1" applyBorder="1" applyAlignment="1" applyProtection="1">
      <alignment shrinkToFit="1"/>
      <protection/>
    </xf>
    <xf numFmtId="0" fontId="14" fillId="39" borderId="61" xfId="81" applyFont="1" applyFill="1" applyBorder="1" applyAlignment="1" applyProtection="1">
      <alignment shrinkToFit="1"/>
      <protection/>
    </xf>
    <xf numFmtId="0" fontId="14" fillId="39" borderId="75" xfId="49" applyFont="1" applyFill="1" applyBorder="1" applyAlignment="1" applyProtection="1">
      <alignment shrinkToFit="1"/>
      <protection/>
    </xf>
    <xf numFmtId="0" fontId="14" fillId="39" borderId="0" xfId="49" applyFont="1" applyFill="1" applyBorder="1" applyAlignment="1" applyProtection="1">
      <alignment shrinkToFit="1"/>
      <protection/>
    </xf>
    <xf numFmtId="0" fontId="14" fillId="33" borderId="75" xfId="49" applyFont="1" applyFill="1" applyBorder="1" applyAlignment="1" applyProtection="1">
      <alignment shrinkToFit="1"/>
      <protection/>
    </xf>
    <xf numFmtId="0" fontId="3" fillId="33" borderId="21" xfId="75" applyFont="1" applyFill="1" applyBorder="1" applyAlignment="1" applyProtection="1">
      <alignment horizontal="left" shrinkToFit="1"/>
      <protection/>
    </xf>
    <xf numFmtId="0" fontId="14" fillId="39" borderId="98" xfId="0" applyFont="1" applyFill="1" applyBorder="1" applyAlignment="1" applyProtection="1">
      <alignment shrinkToFit="1"/>
      <protection/>
    </xf>
    <xf numFmtId="0" fontId="14" fillId="39" borderId="99" xfId="0" applyFont="1" applyFill="1" applyBorder="1" applyAlignment="1" applyProtection="1">
      <alignment shrinkToFit="1"/>
      <protection/>
    </xf>
    <xf numFmtId="0" fontId="3" fillId="39" borderId="21" xfId="75" applyFont="1" applyFill="1" applyBorder="1" applyAlignment="1" applyProtection="1">
      <alignment shrinkToFit="1"/>
      <protection/>
    </xf>
    <xf numFmtId="0" fontId="14" fillId="39" borderId="61" xfId="81" applyNumberFormat="1" applyFont="1" applyFill="1" applyBorder="1" applyAlignment="1" applyProtection="1">
      <alignment horizontal="right" shrinkToFit="1"/>
      <protection/>
    </xf>
    <xf numFmtId="0" fontId="14" fillId="33" borderId="61" xfId="81" applyNumberFormat="1" applyFont="1" applyFill="1" applyBorder="1" applyAlignment="1" applyProtection="1">
      <alignment horizontal="right" shrinkToFit="1"/>
      <protection/>
    </xf>
    <xf numFmtId="0" fontId="14" fillId="39" borderId="0" xfId="49" applyNumberFormat="1" applyFont="1" applyFill="1" applyBorder="1" applyAlignment="1" applyProtection="1">
      <alignment horizontal="right" shrinkToFit="1"/>
      <protection/>
    </xf>
    <xf numFmtId="0" fontId="22" fillId="33" borderId="21" xfId="75" applyNumberFormat="1" applyFont="1" applyFill="1" applyBorder="1" applyAlignment="1" applyProtection="1">
      <alignment horizontal="center" shrinkToFit="1"/>
      <protection/>
    </xf>
    <xf numFmtId="4" fontId="12" fillId="36" borderId="13" xfId="84" applyNumberFormat="1" applyFont="1" applyFill="1" applyBorder="1" applyAlignment="1" applyProtection="1">
      <alignment shrinkToFit="1"/>
      <protection/>
    </xf>
    <xf numFmtId="0" fontId="22" fillId="39" borderId="21" xfId="75" applyNumberFormat="1" applyFont="1" applyFill="1" applyBorder="1" applyAlignment="1" applyProtection="1">
      <alignment horizontal="center" shrinkToFit="1"/>
      <protection/>
    </xf>
    <xf numFmtId="0" fontId="3" fillId="33" borderId="21" xfId="75" applyNumberFormat="1" applyFont="1" applyFill="1" applyBorder="1" applyAlignment="1" applyProtection="1">
      <alignment horizontal="right" shrinkToFit="1"/>
      <protection/>
    </xf>
    <xf numFmtId="0" fontId="14" fillId="33" borderId="24" xfId="75" applyNumberFormat="1" applyFont="1" applyFill="1" applyBorder="1" applyAlignment="1" applyProtection="1">
      <alignment horizontal="center" shrinkToFit="1"/>
      <protection/>
    </xf>
    <xf numFmtId="1" fontId="0" fillId="0" borderId="100" xfId="82" applyNumberFormat="1" applyFont="1" applyBorder="1" applyAlignment="1" applyProtection="1">
      <alignment horizontal="right" shrinkToFit="1"/>
      <protection/>
    </xf>
    <xf numFmtId="14" fontId="0" fillId="0" borderId="100" xfId="82" applyNumberFormat="1" applyFont="1" applyBorder="1" applyAlignment="1" applyProtection="1">
      <alignment horizontal="right" shrinkToFit="1"/>
      <protection/>
    </xf>
    <xf numFmtId="4" fontId="0" fillId="0" borderId="101" xfId="82" applyNumberFormat="1" applyFont="1" applyBorder="1" applyAlignment="1" applyProtection="1">
      <alignment horizontal="right" shrinkToFit="1"/>
      <protection/>
    </xf>
    <xf numFmtId="4" fontId="0" fillId="0" borderId="100" xfId="82" applyNumberFormat="1" applyFont="1" applyBorder="1" applyAlignment="1" applyProtection="1">
      <alignment horizontal="right" shrinkToFit="1"/>
      <protection/>
    </xf>
    <xf numFmtId="4" fontId="0" fillId="0" borderId="102" xfId="82" applyNumberFormat="1" applyFont="1" applyBorder="1" applyAlignment="1" applyProtection="1">
      <alignment horizontal="right" shrinkToFit="1"/>
      <protection/>
    </xf>
    <xf numFmtId="4" fontId="0" fillId="0" borderId="51" xfId="82" applyNumberFormat="1" applyFont="1" applyBorder="1" applyAlignment="1" applyProtection="1">
      <alignment horizontal="right" shrinkToFit="1"/>
      <protection/>
    </xf>
    <xf numFmtId="1" fontId="5" fillId="0" borderId="103" xfId="83" applyNumberFormat="1" applyFont="1" applyBorder="1" applyAlignment="1" applyProtection="1">
      <alignment horizontal="right" shrinkToFit="1"/>
      <protection/>
    </xf>
    <xf numFmtId="14" fontId="0" fillId="0" borderId="104" xfId="0" applyNumberFormat="1" applyFont="1" applyBorder="1" applyAlignment="1" applyProtection="1">
      <alignment horizontal="right" shrinkToFit="1"/>
      <protection/>
    </xf>
    <xf numFmtId="4" fontId="5" fillId="0" borderId="0" xfId="83" applyNumberFormat="1" applyFont="1" applyBorder="1" applyAlignment="1" applyProtection="1">
      <alignment horizontal="right" shrinkToFit="1"/>
      <protection/>
    </xf>
    <xf numFmtId="4" fontId="5" fillId="0" borderId="104" xfId="83" applyNumberFormat="1" applyFont="1" applyBorder="1" applyAlignment="1" applyProtection="1">
      <alignment horizontal="right" shrinkToFit="1"/>
      <protection/>
    </xf>
    <xf numFmtId="4" fontId="5" fillId="0" borderId="105" xfId="83" applyNumberFormat="1" applyFont="1" applyBorder="1" applyAlignment="1" applyProtection="1">
      <alignment horizontal="right" shrinkToFit="1"/>
      <protection/>
    </xf>
    <xf numFmtId="4" fontId="13" fillId="0" borderId="106" xfId="83" applyNumberFormat="1" applyFont="1" applyBorder="1" applyAlignment="1" applyProtection="1">
      <alignment horizontal="right" shrinkToFit="1"/>
      <protection/>
    </xf>
    <xf numFmtId="4" fontId="13" fillId="0" borderId="34" xfId="83" applyNumberFormat="1" applyFont="1" applyBorder="1" applyAlignment="1" applyProtection="1">
      <alignment horizontal="right" shrinkToFit="1"/>
      <protection/>
    </xf>
    <xf numFmtId="1" fontId="5" fillId="0" borderId="67" xfId="83" applyNumberFormat="1" applyFont="1" applyBorder="1" applyAlignment="1" applyProtection="1">
      <alignment horizontal="right" shrinkToFit="1"/>
      <protection/>
    </xf>
    <xf numFmtId="14" fontId="0" fillId="0" borderId="61" xfId="0" applyNumberFormat="1" applyFont="1" applyBorder="1" applyAlignment="1" applyProtection="1">
      <alignment horizontal="right" shrinkToFit="1"/>
      <protection/>
    </xf>
    <xf numFmtId="4" fontId="5" fillId="0" borderId="107" xfId="83" applyNumberFormat="1" applyFont="1" applyBorder="1" applyAlignment="1" applyProtection="1">
      <alignment horizontal="right" shrinkToFit="1"/>
      <protection/>
    </xf>
    <xf numFmtId="4" fontId="5" fillId="0" borderId="108" xfId="83" applyNumberFormat="1" applyFont="1" applyBorder="1" applyAlignment="1" applyProtection="1">
      <alignment horizontal="right" shrinkToFit="1"/>
      <protection/>
    </xf>
    <xf numFmtId="4" fontId="5" fillId="0" borderId="109" xfId="83" applyNumberFormat="1" applyFont="1" applyBorder="1" applyAlignment="1" applyProtection="1">
      <alignment horizontal="right" shrinkToFit="1"/>
      <protection/>
    </xf>
    <xf numFmtId="4" fontId="0" fillId="41" borderId="32" xfId="82" applyNumberFormat="1" applyFont="1" applyFill="1" applyBorder="1" applyAlignment="1" applyProtection="1">
      <alignment horizontal="right" shrinkToFit="1"/>
      <protection/>
    </xf>
    <xf numFmtId="0" fontId="14" fillId="0" borderId="110" xfId="84" applyFont="1" applyBorder="1" applyAlignment="1" applyProtection="1">
      <alignment horizontal="center"/>
      <protection/>
    </xf>
    <xf numFmtId="49" fontId="6" fillId="0" borderId="108" xfId="84" applyNumberFormat="1" applyFont="1" applyBorder="1" applyAlignment="1" applyProtection="1">
      <alignment horizontal="left" shrinkToFit="1"/>
      <protection/>
    </xf>
    <xf numFmtId="49" fontId="6" fillId="0" borderId="108" xfId="84" applyNumberFormat="1" applyFont="1" applyBorder="1" applyAlignment="1" applyProtection="1">
      <alignment shrinkToFit="1"/>
      <protection/>
    </xf>
    <xf numFmtId="182" fontId="5" fillId="0" borderId="108" xfId="84" applyNumberFormat="1" applyFont="1" applyBorder="1" applyAlignment="1" applyProtection="1">
      <alignment horizontal="center" shrinkToFit="1"/>
      <protection/>
    </xf>
    <xf numFmtId="4" fontId="5" fillId="0" borderId="107" xfId="84" applyNumberFormat="1" applyFont="1" applyBorder="1" applyAlignment="1" applyProtection="1">
      <alignment horizontal="right" shrinkToFit="1"/>
      <protection/>
    </xf>
    <xf numFmtId="0" fontId="7" fillId="0" borderId="0" xfId="84" applyFont="1" applyBorder="1" applyAlignment="1" applyProtection="1">
      <alignment horizontal="center" vertical="top" shrinkToFit="1"/>
      <protection/>
    </xf>
    <xf numFmtId="0" fontId="3" fillId="0" borderId="0" xfId="84" applyFont="1" applyBorder="1" applyAlignment="1" applyProtection="1">
      <alignment horizontal="left"/>
      <protection/>
    </xf>
    <xf numFmtId="49" fontId="10" fillId="0" borderId="0" xfId="84" applyNumberFormat="1" applyFont="1" applyBorder="1" applyAlignment="1" applyProtection="1">
      <alignment horizontal="left" shrinkToFit="1"/>
      <protection/>
    </xf>
    <xf numFmtId="49" fontId="10" fillId="0" borderId="0" xfId="84" applyNumberFormat="1" applyFont="1" applyBorder="1" applyAlignment="1" applyProtection="1">
      <alignment shrinkToFit="1"/>
      <protection/>
    </xf>
    <xf numFmtId="182" fontId="10" fillId="0" borderId="0" xfId="84" applyNumberFormat="1" applyFont="1" applyBorder="1" applyAlignment="1" applyProtection="1">
      <alignment horizontal="center" shrinkToFit="1"/>
      <protection/>
    </xf>
    <xf numFmtId="4" fontId="10" fillId="0" borderId="0" xfId="84" applyNumberFormat="1" applyFont="1" applyBorder="1" applyAlignment="1" applyProtection="1">
      <alignment shrinkToFit="1"/>
      <protection/>
    </xf>
    <xf numFmtId="0" fontId="7" fillId="0" borderId="0" xfId="84" applyFont="1" applyBorder="1" applyAlignment="1" applyProtection="1">
      <alignment/>
      <protection/>
    </xf>
    <xf numFmtId="0" fontId="10" fillId="0" borderId="0" xfId="84" applyFont="1" applyBorder="1" applyAlignment="1" applyProtection="1">
      <alignment horizontal="left"/>
      <protection/>
    </xf>
    <xf numFmtId="0" fontId="10" fillId="0" borderId="0" xfId="84" applyFont="1" applyBorder="1" applyAlignment="1" applyProtection="1">
      <alignment/>
      <protection/>
    </xf>
    <xf numFmtId="0" fontId="7" fillId="0" borderId="0" xfId="84" applyFont="1" applyAlignment="1" applyProtection="1">
      <alignment horizontal="center"/>
      <protection/>
    </xf>
    <xf numFmtId="181" fontId="3" fillId="0" borderId="0" xfId="69" applyFont="1" applyAlignment="1" applyProtection="1">
      <alignment horizontal="center" vertical="center"/>
      <protection/>
    </xf>
    <xf numFmtId="4" fontId="10" fillId="0" borderId="0" xfId="84" applyNumberFormat="1" applyFont="1" applyAlignment="1" applyProtection="1">
      <alignment/>
      <protection/>
    </xf>
    <xf numFmtId="0" fontId="10" fillId="0" borderId="0" xfId="49" applyFont="1" applyAlignment="1" applyProtection="1">
      <alignment horizontal="left"/>
      <protection/>
    </xf>
    <xf numFmtId="0" fontId="10" fillId="0" borderId="0" xfId="49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84" applyFont="1" applyBorder="1" applyAlignment="1" applyProtection="1">
      <alignment/>
      <protection/>
    </xf>
    <xf numFmtId="0" fontId="4" fillId="0" borderId="0" xfId="49" applyFont="1" applyAlignment="1" applyProtection="1">
      <alignment horizontal="center"/>
      <protection/>
    </xf>
    <xf numFmtId="0" fontId="4" fillId="0" borderId="0" xfId="49" applyFont="1" applyAlignment="1" applyProtection="1">
      <alignment horizontal="left"/>
      <protection/>
    </xf>
    <xf numFmtId="182" fontId="23" fillId="0" borderId="0" xfId="84" applyNumberFormat="1" applyFont="1" applyAlignment="1" applyProtection="1">
      <alignment horizontal="center"/>
      <protection/>
    </xf>
    <xf numFmtId="176" fontId="3" fillId="0" borderId="0" xfId="16" applyFont="1" applyFill="1" applyBorder="1" applyAlignment="1" applyProtection="1">
      <alignment horizontal="center" vertical="center"/>
      <protection/>
    </xf>
    <xf numFmtId="3" fontId="23" fillId="0" borderId="0" xfId="49" applyNumberFormat="1" applyFont="1" applyBorder="1" applyAlignment="1" applyProtection="1">
      <alignment horizontal="right"/>
      <protection/>
    </xf>
    <xf numFmtId="0" fontId="4" fillId="0" borderId="0" xfId="84" applyFont="1" applyBorder="1" applyAlignment="1" applyProtection="1">
      <alignment horizontal="left"/>
      <protection/>
    </xf>
    <xf numFmtId="1" fontId="0" fillId="0" borderId="0" xfId="84" applyNumberFormat="1" applyFont="1" applyBorder="1" applyAlignment="1" applyProtection="1">
      <alignment horizontal="left" shrinkToFit="1"/>
      <protection/>
    </xf>
    <xf numFmtId="1" fontId="0" fillId="0" borderId="0" xfId="84" applyNumberFormat="1" applyFont="1" applyBorder="1" applyAlignment="1" applyProtection="1">
      <alignment horizontal="right" shrinkToFit="1"/>
      <protection/>
    </xf>
    <xf numFmtId="182" fontId="0" fillId="0" borderId="0" xfId="84" applyNumberFormat="1" applyFont="1" applyBorder="1" applyAlignment="1" applyProtection="1">
      <alignment horizontal="center" shrinkToFit="1"/>
      <protection/>
    </xf>
    <xf numFmtId="4" fontId="0" fillId="0" borderId="0" xfId="84" applyNumberFormat="1" applyFont="1" applyBorder="1" applyAlignment="1" applyProtection="1">
      <alignment horizontal="right" shrinkToFit="1"/>
      <protection/>
    </xf>
    <xf numFmtId="0" fontId="0" fillId="0" borderId="0" xfId="84" applyFont="1" applyBorder="1" applyAlignment="1" applyProtection="1">
      <alignment horizontal="left"/>
      <protection/>
    </xf>
    <xf numFmtId="182" fontId="23" fillId="0" borderId="0" xfId="84" applyNumberFormat="1" applyFont="1" applyBorder="1" applyAlignment="1" applyProtection="1">
      <alignment horizontal="center"/>
      <protection/>
    </xf>
    <xf numFmtId="49" fontId="0" fillId="0" borderId="0" xfId="84" applyNumberFormat="1" applyFont="1" applyBorder="1" applyAlignment="1" applyProtection="1">
      <alignment horizontal="left"/>
      <protection/>
    </xf>
    <xf numFmtId="49" fontId="0" fillId="0" borderId="0" xfId="84" applyNumberFormat="1" applyFont="1" applyBorder="1" applyAlignment="1" applyProtection="1">
      <alignment/>
      <protection/>
    </xf>
    <xf numFmtId="182" fontId="0" fillId="0" borderId="0" xfId="84" applyNumberFormat="1" applyFont="1" applyBorder="1" applyAlignment="1" applyProtection="1">
      <alignment horizontal="center"/>
      <protection/>
    </xf>
    <xf numFmtId="3" fontId="0" fillId="0" borderId="0" xfId="84" applyNumberFormat="1" applyFont="1" applyBorder="1" applyAlignment="1" applyProtection="1">
      <alignment/>
      <protection/>
    </xf>
    <xf numFmtId="0" fontId="24" fillId="0" borderId="0" xfId="84" applyFont="1" applyFill="1" applyBorder="1" applyAlignment="1" applyProtection="1">
      <alignment horizontal="left"/>
      <protection/>
    </xf>
    <xf numFmtId="182" fontId="24" fillId="0" borderId="0" xfId="84" applyNumberFormat="1" applyFont="1" applyFill="1" applyBorder="1" applyAlignment="1" applyProtection="1">
      <alignment horizontal="center"/>
      <protection/>
    </xf>
    <xf numFmtId="4" fontId="25" fillId="0" borderId="0" xfId="84" applyNumberFormat="1" applyFont="1" applyFill="1" applyBorder="1" applyAlignment="1" applyProtection="1">
      <alignment/>
      <protection/>
    </xf>
    <xf numFmtId="0" fontId="24" fillId="44" borderId="32" xfId="49" applyFont="1" applyFill="1" applyBorder="1" applyAlignment="1" applyProtection="1">
      <alignment horizontal="center" vertical="center"/>
      <protection/>
    </xf>
    <xf numFmtId="0" fontId="15" fillId="44" borderId="32" xfId="49" applyFont="1" applyFill="1" applyBorder="1" applyAlignment="1" applyProtection="1">
      <alignment horizontal="center" vertical="center"/>
      <protection/>
    </xf>
    <xf numFmtId="4" fontId="24" fillId="44" borderId="32" xfId="49" applyNumberFormat="1" applyFont="1" applyFill="1" applyBorder="1" applyAlignment="1" applyProtection="1">
      <alignment/>
      <protection/>
    </xf>
    <xf numFmtId="3" fontId="4" fillId="0" borderId="0" xfId="84" applyNumberFormat="1" applyFont="1" applyBorder="1" applyAlignment="1" applyProtection="1">
      <alignment/>
      <protection/>
    </xf>
    <xf numFmtId="1" fontId="12" fillId="0" borderId="24" xfId="84" applyNumberFormat="1" applyFont="1" applyBorder="1" applyAlignment="1" applyProtection="1">
      <alignment horizontal="right" shrinkToFit="1"/>
      <protection/>
    </xf>
    <xf numFmtId="4" fontId="65" fillId="0" borderId="24" xfId="84" applyNumberFormat="1" applyFont="1" applyBorder="1" applyAlignment="1" applyProtection="1">
      <alignment horizontal="right" shrinkToFit="1"/>
      <protection/>
    </xf>
    <xf numFmtId="0" fontId="66" fillId="0" borderId="28" xfId="84" applyFont="1" applyBorder="1" applyAlignment="1" applyProtection="1">
      <alignment horizontal="left" shrinkToFit="1"/>
      <protection/>
    </xf>
    <xf numFmtId="4" fontId="12" fillId="0" borderId="111" xfId="84" applyNumberFormat="1" applyFont="1" applyBorder="1" applyAlignment="1" applyProtection="1">
      <alignment horizontal="right" shrinkToFit="1"/>
      <protection/>
    </xf>
    <xf numFmtId="4" fontId="14" fillId="0" borderId="76" xfId="84" applyNumberFormat="1" applyFont="1" applyBorder="1" applyAlignment="1" applyProtection="1">
      <alignment horizontal="right" shrinkToFit="1"/>
      <protection/>
    </xf>
    <xf numFmtId="0" fontId="66" fillId="0" borderId="112" xfId="84" applyFont="1" applyBorder="1" applyAlignment="1" applyProtection="1">
      <alignment horizontal="left" shrinkToFit="1"/>
      <protection/>
    </xf>
    <xf numFmtId="14" fontId="17" fillId="0" borderId="21" xfId="84" applyNumberFormat="1" applyFont="1" applyBorder="1" applyAlignment="1" applyProtection="1">
      <alignment horizontal="center" shrinkToFit="1"/>
      <protection/>
    </xf>
    <xf numFmtId="4" fontId="14" fillId="0" borderId="21" xfId="84" applyNumberFormat="1" applyFont="1" applyBorder="1" applyAlignment="1" applyProtection="1">
      <alignment horizontal="right" shrinkToFit="1"/>
      <protection/>
    </xf>
    <xf numFmtId="0" fontId="14" fillId="0" borderId="113" xfId="84" applyFont="1" applyBorder="1" applyAlignment="1" applyProtection="1">
      <alignment horizontal="left" shrinkToFit="1"/>
      <protection/>
    </xf>
    <xf numFmtId="1" fontId="17" fillId="0" borderId="76" xfId="84" applyNumberFormat="1" applyFont="1" applyBorder="1" applyAlignment="1" applyProtection="1">
      <alignment horizontal="right" shrinkToFit="1"/>
      <protection/>
    </xf>
    <xf numFmtId="14" fontId="17" fillId="0" borderId="76" xfId="84" applyNumberFormat="1" applyFont="1" applyBorder="1" applyAlignment="1" applyProtection="1">
      <alignment horizontal="center" shrinkToFit="1"/>
      <protection/>
    </xf>
    <xf numFmtId="0" fontId="11" fillId="0" borderId="114" xfId="84" applyFont="1" applyBorder="1" applyAlignment="1" applyProtection="1">
      <alignment horizontal="center" vertical="center" shrinkToFit="1"/>
      <protection/>
    </xf>
    <xf numFmtId="0" fontId="14" fillId="0" borderId="115" xfId="84" applyFont="1" applyBorder="1" applyAlignment="1" applyProtection="1">
      <alignment horizontal="center"/>
      <protection/>
    </xf>
    <xf numFmtId="1" fontId="14" fillId="0" borderId="116" xfId="84" applyNumberFormat="1" applyFont="1" applyBorder="1" applyAlignment="1" applyProtection="1">
      <alignment horizontal="right" shrinkToFit="1"/>
      <protection/>
    </xf>
    <xf numFmtId="14" fontId="14" fillId="0" borderId="116" xfId="84" applyNumberFormat="1" applyFont="1" applyBorder="1" applyAlignment="1" applyProtection="1">
      <alignment horizontal="center" shrinkToFit="1"/>
      <protection/>
    </xf>
    <xf numFmtId="4" fontId="14" fillId="0" borderId="116" xfId="84" applyNumberFormat="1" applyFont="1" applyBorder="1" applyAlignment="1" applyProtection="1">
      <alignment horizontal="right" shrinkToFit="1"/>
      <protection/>
    </xf>
    <xf numFmtId="0" fontId="5" fillId="0" borderId="0" xfId="84" applyFont="1" applyBorder="1" applyAlignment="1" applyProtection="1">
      <alignment horizontal="center" shrinkToFit="1"/>
      <protection/>
    </xf>
    <xf numFmtId="0" fontId="11" fillId="0" borderId="0" xfId="84" applyFont="1" applyBorder="1" applyAlignment="1" applyProtection="1">
      <alignment horizontal="center" vertical="center" shrinkToFit="1"/>
      <protection/>
    </xf>
    <xf numFmtId="0" fontId="5" fillId="0" borderId="0" xfId="84" applyFont="1" applyBorder="1" applyAlignment="1" applyProtection="1">
      <alignment horizontal="center"/>
      <protection/>
    </xf>
    <xf numFmtId="3" fontId="6" fillId="0" borderId="0" xfId="84" applyNumberFormat="1" applyFont="1" applyBorder="1" applyAlignment="1" applyProtection="1">
      <alignment shrinkToFit="1"/>
      <protection/>
    </xf>
    <xf numFmtId="3" fontId="6" fillId="0" borderId="0" xfId="84" applyNumberFormat="1" applyFont="1" applyBorder="1" applyAlignment="1" applyProtection="1">
      <alignment horizontal="center" shrinkToFit="1"/>
      <protection/>
    </xf>
    <xf numFmtId="4" fontId="27" fillId="0" borderId="0" xfId="84" applyNumberFormat="1" applyFont="1" applyBorder="1" applyAlignment="1" applyProtection="1">
      <alignment shrinkToFit="1"/>
      <protection/>
    </xf>
    <xf numFmtId="0" fontId="7" fillId="0" borderId="0" xfId="49" applyFont="1" applyBorder="1" applyAlignment="1" applyProtection="1">
      <alignment/>
      <protection/>
    </xf>
    <xf numFmtId="0" fontId="3" fillId="0" borderId="0" xfId="84" applyFont="1" applyAlignment="1" applyProtection="1">
      <alignment horizontal="center"/>
      <protection/>
    </xf>
    <xf numFmtId="14" fontId="28" fillId="0" borderId="0" xfId="81" applyNumberFormat="1" applyFont="1" applyBorder="1" applyAlignment="1" applyProtection="1">
      <alignment horizontal="center"/>
      <protection/>
    </xf>
    <xf numFmtId="0" fontId="0" fillId="0" borderId="0" xfId="49" applyFont="1" applyBorder="1" applyAlignment="1" applyProtection="1">
      <alignment horizontal="right"/>
      <protection/>
    </xf>
    <xf numFmtId="3" fontId="3" fillId="0" borderId="0" xfId="84" applyNumberFormat="1" applyFont="1" applyAlignment="1" applyProtection="1">
      <alignment horizontal="center"/>
      <protection/>
    </xf>
    <xf numFmtId="3" fontId="3" fillId="0" borderId="0" xfId="84" applyNumberFormat="1" applyFont="1" applyFill="1" applyBorder="1" applyAlignment="1" applyProtection="1">
      <alignment horizontal="center"/>
      <protection/>
    </xf>
    <xf numFmtId="0" fontId="3" fillId="0" borderId="0" xfId="49" applyFont="1" applyBorder="1" applyAlignment="1" applyProtection="1">
      <alignment/>
      <protection/>
    </xf>
    <xf numFmtId="0" fontId="3" fillId="0" borderId="0" xfId="49" applyFont="1" applyBorder="1" applyAlignment="1" applyProtection="1">
      <alignment horizontal="right"/>
      <protection/>
    </xf>
    <xf numFmtId="182" fontId="3" fillId="0" borderId="0" xfId="49" applyNumberFormat="1" applyFont="1" applyBorder="1" applyAlignment="1" applyProtection="1">
      <alignment horizontal="center"/>
      <protection/>
    </xf>
    <xf numFmtId="0" fontId="18" fillId="0" borderId="0" xfId="49" applyFont="1" applyBorder="1" applyAlignment="1" applyProtection="1">
      <alignment horizontal="right"/>
      <protection/>
    </xf>
    <xf numFmtId="0" fontId="18" fillId="0" borderId="0" xfId="49" applyFont="1" applyBorder="1" applyAlignment="1" applyProtection="1">
      <alignment/>
      <protection/>
    </xf>
    <xf numFmtId="4" fontId="3" fillId="0" borderId="104" xfId="82" applyNumberFormat="1" applyFont="1" applyBorder="1" applyAlignment="1" applyProtection="1">
      <alignment horizontal="right" shrinkToFit="1"/>
      <protection/>
    </xf>
    <xf numFmtId="4" fontId="14" fillId="0" borderId="104" xfId="83" applyNumberFormat="1" applyFont="1" applyBorder="1" applyAlignment="1" applyProtection="1">
      <alignment horizontal="right" shrinkToFit="1"/>
      <protection/>
    </xf>
    <xf numFmtId="4" fontId="14" fillId="0" borderId="84" xfId="83" applyNumberFormat="1" applyFont="1" applyBorder="1" applyAlignment="1" applyProtection="1">
      <alignment horizontal="right" shrinkToFit="1"/>
      <protection/>
    </xf>
    <xf numFmtId="4" fontId="12" fillId="0" borderId="111" xfId="49" applyNumberFormat="1" applyFont="1" applyBorder="1" applyAlignment="1" applyProtection="1">
      <alignment horizontal="right" shrinkToFit="1"/>
      <protection/>
    </xf>
    <xf numFmtId="4" fontId="12" fillId="0" borderId="117" xfId="84" applyNumberFormat="1" applyFont="1" applyFill="1" applyBorder="1" applyAlignment="1" applyProtection="1">
      <alignment shrinkToFit="1"/>
      <protection/>
    </xf>
    <xf numFmtId="4" fontId="3" fillId="0" borderId="39" xfId="82" applyNumberFormat="1" applyFont="1" applyBorder="1" applyAlignment="1" applyProtection="1">
      <alignment horizontal="right" shrinkToFit="1"/>
      <protection/>
    </xf>
    <xf numFmtId="182" fontId="3" fillId="0" borderId="0" xfId="75" applyNumberFormat="1" applyFont="1" applyBorder="1" applyAlignment="1" applyProtection="1">
      <alignment horizontal="center"/>
      <protection/>
    </xf>
    <xf numFmtId="3" fontId="3" fillId="0" borderId="0" xfId="82" applyNumberFormat="1" applyFont="1" applyAlignment="1" applyProtection="1">
      <alignment horizontal="center"/>
      <protection/>
    </xf>
    <xf numFmtId="3" fontId="3" fillId="0" borderId="0" xfId="49" applyNumberFormat="1" applyFont="1" applyFill="1" applyBorder="1" applyAlignment="1" applyProtection="1">
      <alignment horizontal="center" vertical="center"/>
      <protection/>
    </xf>
    <xf numFmtId="4" fontId="24" fillId="0" borderId="0" xfId="49" applyNumberFormat="1" applyFont="1" applyFill="1" applyBorder="1" applyAlignment="1" applyProtection="1">
      <alignment/>
      <protection/>
    </xf>
    <xf numFmtId="0" fontId="3" fillId="0" borderId="0" xfId="49" applyFont="1" applyAlignment="1" applyProtection="1">
      <alignment horizontal="center"/>
      <protection/>
    </xf>
    <xf numFmtId="4" fontId="14" fillId="10" borderId="24" xfId="84" applyNumberFormat="1" applyFont="1" applyFill="1" applyBorder="1" applyAlignment="1" applyProtection="1">
      <alignment horizontal="right" shrinkToFit="1"/>
      <protection/>
    </xf>
    <xf numFmtId="4" fontId="14" fillId="0" borderId="35" xfId="84" applyNumberFormat="1" applyFont="1" applyBorder="1" applyAlignment="1" applyProtection="1">
      <alignment horizontal="right" shrinkToFit="1"/>
      <protection/>
    </xf>
    <xf numFmtId="4" fontId="12" fillId="35" borderId="117" xfId="84" applyNumberFormat="1" applyFont="1" applyFill="1" applyBorder="1" applyAlignment="1" applyProtection="1">
      <alignment shrinkToFit="1"/>
      <protection/>
    </xf>
    <xf numFmtId="4" fontId="14" fillId="36" borderId="73" xfId="84" applyNumberFormat="1" applyFont="1" applyFill="1" applyBorder="1" applyAlignment="1" applyProtection="1">
      <alignment horizontal="center" vertical="center" wrapText="1" shrinkToFit="1"/>
      <protection/>
    </xf>
    <xf numFmtId="4" fontId="14" fillId="35" borderId="21" xfId="84" applyNumberFormat="1" applyFont="1" applyFill="1" applyBorder="1" applyAlignment="1" applyProtection="1">
      <alignment horizontal="right" shrinkToFit="1"/>
      <protection/>
    </xf>
    <xf numFmtId="4" fontId="14" fillId="36" borderId="21" xfId="84" applyNumberFormat="1" applyFont="1" applyFill="1" applyBorder="1" applyAlignment="1" applyProtection="1">
      <alignment horizontal="right" shrinkToFit="1"/>
      <protection/>
    </xf>
    <xf numFmtId="4" fontId="14" fillId="36" borderId="21" xfId="84" applyNumberFormat="1" applyFont="1" applyFill="1" applyBorder="1" applyAlignment="1" applyProtection="1">
      <alignment horizontal="center" vertical="center" wrapText="1" shrinkToFit="1"/>
      <protection/>
    </xf>
    <xf numFmtId="4" fontId="14" fillId="10" borderId="76" xfId="84" applyNumberFormat="1" applyFont="1" applyFill="1" applyBorder="1" applyAlignment="1" applyProtection="1">
      <alignment horizontal="right" shrinkToFit="1"/>
      <protection/>
    </xf>
    <xf numFmtId="4" fontId="14" fillId="0" borderId="77" xfId="84" applyNumberFormat="1" applyFont="1" applyBorder="1" applyAlignment="1" applyProtection="1">
      <alignment horizontal="right" shrinkToFit="1"/>
      <protection/>
    </xf>
    <xf numFmtId="4" fontId="12" fillId="36" borderId="49" xfId="84" applyNumberFormat="1" applyFont="1" applyFill="1" applyBorder="1" applyAlignment="1" applyProtection="1">
      <alignment horizontal="center" vertical="center" shrinkToFit="1"/>
      <protection/>
    </xf>
    <xf numFmtId="4" fontId="12" fillId="36" borderId="21" xfId="84" applyNumberFormat="1" applyFont="1" applyFill="1" applyBorder="1" applyAlignment="1" applyProtection="1">
      <alignment horizontal="center" vertical="center" shrinkToFit="1"/>
      <protection/>
    </xf>
    <xf numFmtId="4" fontId="12" fillId="36" borderId="11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13" xfId="84" applyNumberFormat="1" applyFont="1" applyFill="1" applyBorder="1" applyAlignment="1" applyProtection="1">
      <alignment shrinkToFit="1"/>
      <protection/>
    </xf>
    <xf numFmtId="4" fontId="12" fillId="0" borderId="34" xfId="84" applyNumberFormat="1" applyFont="1" applyFill="1" applyBorder="1" applyAlignment="1" applyProtection="1">
      <alignment shrinkToFit="1"/>
      <protection/>
    </xf>
    <xf numFmtId="4" fontId="14" fillId="36" borderId="24" xfId="84" applyNumberFormat="1" applyFont="1" applyFill="1" applyBorder="1" applyAlignment="1" applyProtection="1">
      <alignment horizontal="right" shrinkToFit="1"/>
      <protection/>
    </xf>
    <xf numFmtId="4" fontId="14" fillId="36" borderId="24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118" xfId="84" applyNumberFormat="1" applyFont="1" applyBorder="1" applyAlignment="1" applyProtection="1">
      <alignment horizontal="right" shrinkToFit="1"/>
      <protection/>
    </xf>
    <xf numFmtId="4" fontId="6" fillId="0" borderId="32" xfId="84" applyNumberFormat="1" applyFont="1" applyBorder="1" applyAlignment="1" applyProtection="1">
      <alignment horizontal="right" vertical="center" shrinkToFit="1"/>
      <protection/>
    </xf>
    <xf numFmtId="4" fontId="20" fillId="0" borderId="0" xfId="84" applyNumberFormat="1" applyFont="1" applyBorder="1" applyAlignment="1" applyProtection="1">
      <alignment horizontal="right" vertical="center" shrinkToFit="1"/>
      <protection/>
    </xf>
    <xf numFmtId="181" fontId="3" fillId="0" borderId="0" xfId="79" applyFont="1" applyAlignment="1" applyProtection="1">
      <alignment horizontal="center" vertical="center"/>
      <protection/>
    </xf>
    <xf numFmtId="0" fontId="7" fillId="0" borderId="0" xfId="84" applyFont="1" applyAlignment="1" applyProtection="1">
      <alignment horizontal="right"/>
      <protection/>
    </xf>
    <xf numFmtId="0" fontId="7" fillId="0" borderId="0" xfId="83" applyFont="1" applyBorder="1" applyAlignment="1" applyProtection="1">
      <alignment/>
      <protection/>
    </xf>
    <xf numFmtId="3" fontId="3" fillId="0" borderId="0" xfId="83" applyNumberFormat="1" applyFont="1" applyAlignment="1" applyProtection="1">
      <alignment/>
      <protection/>
    </xf>
    <xf numFmtId="0" fontId="4" fillId="0" borderId="0" xfId="49" applyFont="1" applyFill="1" applyBorder="1" applyAlignment="1" applyProtection="1">
      <alignment horizontal="center" vertical="center"/>
      <protection/>
    </xf>
    <xf numFmtId="0" fontId="15" fillId="0" borderId="0" xfId="49" applyFont="1" applyFill="1" applyBorder="1" applyAlignment="1" applyProtection="1">
      <alignment horizontal="center"/>
      <protection/>
    </xf>
    <xf numFmtId="3" fontId="3" fillId="0" borderId="0" xfId="83" applyNumberFormat="1" applyFont="1" applyAlignment="1" applyProtection="1">
      <alignment horizontal="center"/>
      <protection/>
    </xf>
    <xf numFmtId="0" fontId="3" fillId="0" borderId="0" xfId="38" applyFont="1" applyAlignment="1" applyProtection="1">
      <alignment horizontal="center"/>
      <protection/>
    </xf>
    <xf numFmtId="0" fontId="3" fillId="40" borderId="21" xfId="75" applyFont="1" applyFill="1" applyBorder="1" applyAlignment="1" applyProtection="1">
      <alignment shrinkToFit="1"/>
      <protection/>
    </xf>
    <xf numFmtId="0" fontId="3" fillId="41" borderId="21" xfId="75" applyNumberFormat="1" applyFont="1" applyFill="1" applyBorder="1" applyAlignment="1" applyProtection="1">
      <alignment horizontal="right" shrinkToFit="1"/>
      <protection/>
    </xf>
    <xf numFmtId="0" fontId="3" fillId="39" borderId="54" xfId="75" applyFont="1" applyFill="1" applyBorder="1" applyAlignment="1" applyProtection="1">
      <alignment shrinkToFit="1"/>
      <protection/>
    </xf>
    <xf numFmtId="0" fontId="14" fillId="39" borderId="119" xfId="75" applyFont="1" applyFill="1" applyBorder="1" applyAlignment="1" applyProtection="1">
      <alignment shrinkToFit="1"/>
      <protection/>
    </xf>
    <xf numFmtId="0" fontId="14" fillId="40" borderId="61" xfId="75" applyFont="1" applyFill="1" applyBorder="1" applyAlignment="1" applyProtection="1">
      <alignment shrinkToFit="1"/>
      <protection/>
    </xf>
    <xf numFmtId="0" fontId="14" fillId="40" borderId="61" xfId="75" applyNumberFormat="1" applyFont="1" applyFill="1" applyBorder="1" applyAlignment="1" applyProtection="1">
      <alignment horizontal="center" shrinkToFit="1"/>
      <protection/>
    </xf>
    <xf numFmtId="0" fontId="14" fillId="41" borderId="61" xfId="75" applyNumberFormat="1" applyFont="1" applyFill="1" applyBorder="1" applyAlignment="1" applyProtection="1">
      <alignment horizontal="right" shrinkToFit="1"/>
      <protection/>
    </xf>
    <xf numFmtId="0" fontId="14" fillId="39" borderId="93" xfId="0" applyFont="1" applyFill="1" applyBorder="1" applyAlignment="1" applyProtection="1">
      <alignment shrinkToFit="1"/>
      <protection/>
    </xf>
    <xf numFmtId="0" fontId="3" fillId="0" borderId="28" xfId="49" applyFont="1" applyBorder="1" applyAlignment="1" applyProtection="1">
      <alignment shrinkToFit="1"/>
      <protection/>
    </xf>
    <xf numFmtId="0" fontId="3" fillId="41" borderId="59" xfId="49" applyFont="1" applyFill="1" applyBorder="1" applyAlignment="1" applyProtection="1">
      <alignment shrinkToFit="1"/>
      <protection/>
    </xf>
    <xf numFmtId="0" fontId="3" fillId="39" borderId="99" xfId="0" applyFont="1" applyFill="1" applyBorder="1" applyAlignment="1" applyProtection="1">
      <alignment shrinkToFit="1"/>
      <protection/>
    </xf>
    <xf numFmtId="0" fontId="3" fillId="40" borderId="52" xfId="0" applyFont="1" applyFill="1" applyBorder="1" applyAlignment="1" applyProtection="1">
      <alignment shrinkToFit="1"/>
      <protection/>
    </xf>
    <xf numFmtId="0" fontId="14" fillId="0" borderId="24" xfId="49" applyFont="1" applyBorder="1" applyAlignment="1" applyProtection="1">
      <alignment shrinkToFit="1"/>
      <protection/>
    </xf>
    <xf numFmtId="0" fontId="14" fillId="0" borderId="24" xfId="49" applyNumberFormat="1" applyFont="1" applyBorder="1" applyAlignment="1" applyProtection="1">
      <alignment horizontal="right" shrinkToFit="1"/>
      <protection/>
    </xf>
    <xf numFmtId="0" fontId="14" fillId="33" borderId="120" xfId="49" applyFont="1" applyFill="1" applyBorder="1" applyAlignment="1" applyProtection="1">
      <alignment shrinkToFit="1"/>
      <protection/>
    </xf>
    <xf numFmtId="0" fontId="14" fillId="0" borderId="107" xfId="49" applyFont="1" applyBorder="1" applyAlignment="1" applyProtection="1">
      <alignment shrinkToFit="1"/>
      <protection/>
    </xf>
    <xf numFmtId="0" fontId="14" fillId="0" borderId="107" xfId="49" applyNumberFormat="1" applyFont="1" applyBorder="1" applyAlignment="1" applyProtection="1">
      <alignment horizontal="right" shrinkToFit="1"/>
      <protection/>
    </xf>
    <xf numFmtId="0" fontId="14" fillId="0" borderId="110" xfId="84" applyFont="1" applyBorder="1" applyAlignment="1" applyProtection="1">
      <alignment horizontal="center" shrinkToFit="1"/>
      <protection/>
    </xf>
    <xf numFmtId="0" fontId="14" fillId="0" borderId="108" xfId="84" applyFont="1" applyBorder="1" applyAlignment="1" applyProtection="1">
      <alignment shrinkToFit="1"/>
      <protection/>
    </xf>
    <xf numFmtId="183" fontId="14" fillId="0" borderId="108" xfId="84" applyNumberFormat="1" applyFont="1" applyBorder="1" applyAlignment="1" applyProtection="1">
      <alignment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6" fillId="0" borderId="0" xfId="84" applyFont="1" applyBorder="1" applyAlignment="1" applyProtection="1">
      <alignment shrinkToFit="1"/>
      <protection/>
    </xf>
    <xf numFmtId="183" fontId="6" fillId="0" borderId="0" xfId="84" applyNumberFormat="1" applyFont="1" applyBorder="1" applyAlignment="1" applyProtection="1">
      <alignment shrinkToFit="1"/>
      <protection/>
    </xf>
    <xf numFmtId="0" fontId="10" fillId="0" borderId="0" xfId="84" applyFont="1" applyAlignment="1" applyProtection="1">
      <alignment/>
      <protection/>
    </xf>
    <xf numFmtId="0" fontId="4" fillId="0" borderId="16" xfId="84" applyFont="1" applyBorder="1" applyAlignment="1" applyProtection="1">
      <alignment horizontal="center"/>
      <protection/>
    </xf>
    <xf numFmtId="0" fontId="4" fillId="0" borderId="121" xfId="84" applyFont="1" applyBorder="1" applyAlignment="1" applyProtection="1">
      <alignment horizontal="center"/>
      <protection/>
    </xf>
    <xf numFmtId="0" fontId="4" fillId="0" borderId="55" xfId="84" applyFont="1" applyBorder="1" applyAlignment="1" applyProtection="1">
      <alignment horizontal="center"/>
      <protection/>
    </xf>
    <xf numFmtId="2" fontId="4" fillId="0" borderId="16" xfId="84" applyNumberFormat="1" applyFont="1" applyBorder="1" applyAlignment="1" applyProtection="1">
      <alignment horizontal="center"/>
      <protection/>
    </xf>
    <xf numFmtId="2" fontId="4" fillId="0" borderId="121" xfId="84" applyNumberFormat="1" applyFont="1" applyBorder="1" applyAlignment="1" applyProtection="1">
      <alignment horizontal="center"/>
      <protection/>
    </xf>
    <xf numFmtId="2" fontId="4" fillId="0" borderId="55" xfId="84" applyNumberFormat="1" applyFont="1" applyBorder="1" applyAlignment="1" applyProtection="1">
      <alignment horizontal="center"/>
      <protection/>
    </xf>
    <xf numFmtId="0" fontId="4" fillId="0" borderId="122" xfId="84" applyFont="1" applyBorder="1" applyAlignment="1" applyProtection="1">
      <alignment horizontal="center"/>
      <protection/>
    </xf>
    <xf numFmtId="0" fontId="4" fillId="0" borderId="123" xfId="84" applyFont="1" applyBorder="1" applyAlignment="1" applyProtection="1">
      <alignment horizontal="center"/>
      <protection/>
    </xf>
    <xf numFmtId="0" fontId="4" fillId="0" borderId="92" xfId="84" applyFont="1" applyBorder="1" applyAlignment="1" applyProtection="1">
      <alignment horizontal="center"/>
      <protection/>
    </xf>
    <xf numFmtId="2" fontId="4" fillId="0" borderId="122" xfId="84" applyNumberFormat="1" applyFont="1" applyBorder="1" applyAlignment="1" applyProtection="1">
      <alignment horizontal="center"/>
      <protection/>
    </xf>
    <xf numFmtId="2" fontId="4" fillId="0" borderId="123" xfId="84" applyNumberFormat="1" applyFont="1" applyBorder="1" applyAlignment="1" applyProtection="1">
      <alignment horizontal="center"/>
      <protection/>
    </xf>
    <xf numFmtId="2" fontId="4" fillId="0" borderId="92" xfId="84" applyNumberFormat="1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/>
      <protection/>
    </xf>
    <xf numFmtId="0" fontId="3" fillId="0" borderId="121" xfId="84" applyFont="1" applyBorder="1" applyAlignment="1" applyProtection="1">
      <alignment horizontal="center"/>
      <protection/>
    </xf>
    <xf numFmtId="0" fontId="3" fillId="0" borderId="55" xfId="84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 horizontal="center"/>
      <protection/>
    </xf>
    <xf numFmtId="0" fontId="3" fillId="0" borderId="122" xfId="84" applyFont="1" applyBorder="1" applyAlignment="1" applyProtection="1">
      <alignment/>
      <protection/>
    </xf>
    <xf numFmtId="0" fontId="3" fillId="0" borderId="123" xfId="84" applyFont="1" applyBorder="1" applyAlignment="1" applyProtection="1">
      <alignment horizontal="center"/>
      <protection/>
    </xf>
    <xf numFmtId="0" fontId="3" fillId="0" borderId="92" xfId="84" applyFont="1" applyBorder="1" applyAlignment="1" applyProtection="1">
      <alignment horizontal="center"/>
      <protection/>
    </xf>
    <xf numFmtId="0" fontId="3" fillId="0" borderId="122" xfId="84" applyFont="1" applyBorder="1" applyAlignment="1" applyProtection="1">
      <alignment horizontal="center"/>
      <protection/>
    </xf>
    <xf numFmtId="0" fontId="16" fillId="0" borderId="0" xfId="84" applyFont="1" applyAlignment="1" applyProtection="1">
      <alignment/>
      <protection/>
    </xf>
    <xf numFmtId="0" fontId="0" fillId="0" borderId="0" xfId="49" applyFont="1" applyAlignment="1" applyProtection="1">
      <alignment/>
      <protection/>
    </xf>
    <xf numFmtId="0" fontId="0" fillId="0" borderId="0" xfId="49" applyFont="1" applyAlignment="1" applyProtection="1">
      <alignment horizontal="left"/>
      <protection/>
    </xf>
    <xf numFmtId="4" fontId="14" fillId="43" borderId="35" xfId="84" applyNumberFormat="1" applyFont="1" applyFill="1" applyBorder="1" applyAlignment="1" applyProtection="1">
      <alignment horizontal="right" shrinkToFit="1"/>
      <protection/>
    </xf>
    <xf numFmtId="1" fontId="17" fillId="0" borderId="107" xfId="84" applyNumberFormat="1" applyFont="1" applyBorder="1" applyAlignment="1" applyProtection="1">
      <alignment horizontal="right" shrinkToFit="1"/>
      <protection/>
    </xf>
    <xf numFmtId="14" fontId="17" fillId="0" borderId="107" xfId="84" applyNumberFormat="1" applyFont="1" applyBorder="1" applyAlignment="1" applyProtection="1">
      <alignment horizontal="center" shrinkToFit="1"/>
      <protection/>
    </xf>
    <xf numFmtId="4" fontId="14" fillId="0" borderId="50" xfId="84" applyNumberFormat="1" applyFont="1" applyBorder="1" applyAlignment="1" applyProtection="1">
      <alignment horizontal="right" shrinkToFit="1"/>
      <protection/>
    </xf>
    <xf numFmtId="4" fontId="14" fillId="0" borderId="107" xfId="84" applyNumberFormat="1" applyFont="1" applyBorder="1" applyAlignment="1" applyProtection="1">
      <alignment horizontal="right" shrinkToFit="1"/>
      <protection/>
    </xf>
    <xf numFmtId="4" fontId="14" fillId="36" borderId="50" xfId="84" applyNumberFormat="1" applyFont="1" applyFill="1" applyBorder="1" applyAlignment="1" applyProtection="1">
      <alignment horizontal="right" shrinkToFit="1"/>
      <protection/>
    </xf>
    <xf numFmtId="4" fontId="14" fillId="43" borderId="109" xfId="84" applyNumberFormat="1" applyFont="1" applyFill="1" applyBorder="1" applyAlignment="1" applyProtection="1">
      <alignment horizontal="right" shrinkToFit="1"/>
      <protection/>
    </xf>
    <xf numFmtId="1" fontId="14" fillId="0" borderId="108" xfId="84" applyNumberFormat="1" applyFont="1" applyBorder="1" applyAlignment="1" applyProtection="1">
      <alignment horizontal="right" shrinkToFit="1"/>
      <protection/>
    </xf>
    <xf numFmtId="182" fontId="14" fillId="0" borderId="108" xfId="84" applyNumberFormat="1" applyFont="1" applyBorder="1" applyAlignment="1" applyProtection="1">
      <alignment horizontal="center" shrinkToFit="1"/>
      <protection/>
    </xf>
    <xf numFmtId="4" fontId="14" fillId="0" borderId="108" xfId="84" applyNumberFormat="1" applyFont="1" applyBorder="1" applyAlignment="1" applyProtection="1">
      <alignment horizontal="right" shrinkToFit="1"/>
      <protection/>
    </xf>
    <xf numFmtId="4" fontId="14" fillId="0" borderId="124" xfId="84" applyNumberFormat="1" applyFont="1" applyBorder="1" applyAlignment="1" applyProtection="1">
      <alignment horizontal="right" shrinkToFit="1"/>
      <protection/>
    </xf>
    <xf numFmtId="4" fontId="14" fillId="0" borderId="109" xfId="84" applyNumberFormat="1" applyFont="1" applyBorder="1" applyAlignment="1" applyProtection="1">
      <alignment horizontal="right" shrinkToFit="1"/>
      <protection/>
    </xf>
    <xf numFmtId="3" fontId="6" fillId="0" borderId="0" xfId="84" applyNumberFormat="1" applyFont="1" applyBorder="1" applyAlignment="1" applyProtection="1">
      <alignment horizontal="right" shrinkToFit="1"/>
      <protection/>
    </xf>
    <xf numFmtId="182" fontId="10" fillId="0" borderId="0" xfId="84" applyNumberFormat="1" applyFont="1" applyAlignment="1" applyProtection="1">
      <alignment horizontal="center"/>
      <protection/>
    </xf>
    <xf numFmtId="3" fontId="7" fillId="0" borderId="0" xfId="84" applyNumberFormat="1" applyFont="1" applyAlignment="1" applyProtection="1">
      <alignment/>
      <protection/>
    </xf>
    <xf numFmtId="49" fontId="7" fillId="0" borderId="0" xfId="84" applyNumberFormat="1" applyFont="1" applyAlignment="1" applyProtection="1">
      <alignment/>
      <protection/>
    </xf>
    <xf numFmtId="182" fontId="7" fillId="0" borderId="0" xfId="84" applyNumberFormat="1" applyFont="1" applyAlignment="1" applyProtection="1">
      <alignment horizontal="center"/>
      <protection/>
    </xf>
    <xf numFmtId="3" fontId="0" fillId="0" borderId="92" xfId="84" applyNumberFormat="1" applyFont="1" applyBorder="1" applyAlignment="1" applyProtection="1">
      <alignment/>
      <protection/>
    </xf>
    <xf numFmtId="182" fontId="3" fillId="0" borderId="121" xfId="84" applyNumberFormat="1" applyFont="1" applyBorder="1" applyAlignment="1" applyProtection="1">
      <alignment horizontal="center"/>
      <protection/>
    </xf>
    <xf numFmtId="0" fontId="3" fillId="0" borderId="121" xfId="84" applyFont="1" applyBorder="1" applyAlignment="1" applyProtection="1">
      <alignment/>
      <protection/>
    </xf>
    <xf numFmtId="0" fontId="3" fillId="0" borderId="55" xfId="84" applyFont="1" applyBorder="1" applyAlignment="1" applyProtection="1">
      <alignment/>
      <protection/>
    </xf>
    <xf numFmtId="182" fontId="3" fillId="0" borderId="123" xfId="84" applyNumberFormat="1" applyFont="1" applyBorder="1" applyAlignment="1" applyProtection="1">
      <alignment horizontal="center"/>
      <protection/>
    </xf>
    <xf numFmtId="0" fontId="3" fillId="0" borderId="123" xfId="84" applyFont="1" applyBorder="1" applyAlignment="1" applyProtection="1">
      <alignment/>
      <protection/>
    </xf>
    <xf numFmtId="0" fontId="3" fillId="0" borderId="92" xfId="84" applyFont="1" applyBorder="1" applyAlignment="1" applyProtection="1">
      <alignment/>
      <protection/>
    </xf>
    <xf numFmtId="49" fontId="16" fillId="0" borderId="0" xfId="84" applyNumberFormat="1" applyFont="1" applyAlignment="1" applyProtection="1">
      <alignment/>
      <protection/>
    </xf>
    <xf numFmtId="3" fontId="16" fillId="0" borderId="0" xfId="84" applyNumberFormat="1" applyFont="1" applyAlignment="1" applyProtection="1">
      <alignment/>
      <protection/>
    </xf>
    <xf numFmtId="49" fontId="0" fillId="0" borderId="0" xfId="49" applyNumberFormat="1" applyFont="1" applyAlignment="1" applyProtection="1">
      <alignment/>
      <protection/>
    </xf>
    <xf numFmtId="3" fontId="0" fillId="0" borderId="0" xfId="49" applyNumberFormat="1" applyFont="1" applyAlignment="1" applyProtection="1">
      <alignment/>
      <protection/>
    </xf>
    <xf numFmtId="0" fontId="0" fillId="0" borderId="0" xfId="81" applyFont="1" applyAlignment="1" applyProtection="1">
      <alignment/>
      <protection/>
    </xf>
    <xf numFmtId="182" fontId="16" fillId="0" borderId="0" xfId="84" applyNumberFormat="1" applyFont="1" applyAlignment="1" applyProtection="1">
      <alignment horizontal="center"/>
      <protection/>
    </xf>
    <xf numFmtId="49" fontId="4" fillId="0" borderId="0" xfId="84" applyNumberFormat="1" applyFont="1" applyAlignment="1" applyProtection="1">
      <alignment/>
      <protection/>
    </xf>
    <xf numFmtId="0" fontId="3" fillId="0" borderId="65" xfId="0" applyFont="1" applyBorder="1" applyAlignment="1" applyProtection="1">
      <alignment shrinkToFit="1"/>
      <protection/>
    </xf>
    <xf numFmtId="0" fontId="3" fillId="33" borderId="32" xfId="0" applyFont="1" applyFill="1" applyBorder="1" applyAlignment="1" applyProtection="1">
      <alignment shrinkToFit="1"/>
      <protection/>
    </xf>
    <xf numFmtId="4" fontId="14" fillId="36" borderId="125" xfId="84" applyNumberFormat="1" applyFont="1" applyFill="1" applyBorder="1" applyAlignment="1" applyProtection="1">
      <alignment horizontal="right" shrinkToFit="1"/>
      <protection/>
    </xf>
    <xf numFmtId="4" fontId="14" fillId="0" borderId="105" xfId="84" applyNumberFormat="1" applyFont="1" applyBorder="1" applyAlignment="1" applyProtection="1">
      <alignment horizontal="right" shrinkToFit="1"/>
      <protection/>
    </xf>
    <xf numFmtId="0" fontId="3" fillId="39" borderId="52" xfId="0" applyFont="1" applyFill="1" applyBorder="1" applyAlignment="1" applyProtection="1">
      <alignment shrinkToFit="1"/>
      <protection/>
    </xf>
    <xf numFmtId="4" fontId="14" fillId="36" borderId="126" xfId="84" applyNumberFormat="1" applyFont="1" applyFill="1" applyBorder="1" applyAlignment="1" applyProtection="1">
      <alignment horizontal="right" shrinkToFit="1"/>
      <protection/>
    </xf>
    <xf numFmtId="0" fontId="11" fillId="0" borderId="127" xfId="84" applyFont="1" applyBorder="1" applyAlignment="1" applyProtection="1">
      <alignment horizontal="center" vertical="top" shrinkToFit="1"/>
      <protection/>
    </xf>
    <xf numFmtId="0" fontId="14" fillId="33" borderId="107" xfId="49" applyFont="1" applyFill="1" applyBorder="1" applyAlignment="1" applyProtection="1">
      <alignment shrinkToFit="1"/>
      <protection/>
    </xf>
    <xf numFmtId="4" fontId="14" fillId="0" borderId="126" xfId="84" applyNumberFormat="1" applyFont="1" applyBorder="1" applyAlignment="1" applyProtection="1">
      <alignment horizontal="right" shrinkToFit="1"/>
      <protection/>
    </xf>
    <xf numFmtId="0" fontId="11" fillId="0" borderId="114" xfId="84" applyFont="1" applyBorder="1" applyAlignment="1" applyProtection="1">
      <alignment horizontal="center" vertical="top" shrinkToFit="1"/>
      <protection/>
    </xf>
    <xf numFmtId="0" fontId="3" fillId="0" borderId="0" xfId="84" applyFont="1" applyBorder="1" applyAlignment="1" applyProtection="1">
      <alignment/>
      <protection/>
    </xf>
    <xf numFmtId="0" fontId="22" fillId="39" borderId="32" xfId="0" applyNumberFormat="1" applyFont="1" applyFill="1" applyBorder="1" applyAlignment="1" applyProtection="1">
      <alignment horizontal="right" shrinkToFit="1"/>
      <protection/>
    </xf>
    <xf numFmtId="4" fontId="14" fillId="36" borderId="35" xfId="84" applyNumberFormat="1" applyFont="1" applyFill="1" applyBorder="1" applyAlignment="1" applyProtection="1">
      <alignment horizontal="right" shrinkToFit="1"/>
      <protection/>
    </xf>
    <xf numFmtId="0" fontId="14" fillId="33" borderId="107" xfId="49" applyNumberFormat="1" applyFont="1" applyFill="1" applyBorder="1" applyAlignment="1" applyProtection="1">
      <alignment horizontal="right" shrinkToFit="1"/>
      <protection/>
    </xf>
    <xf numFmtId="4" fontId="14" fillId="36" borderId="128" xfId="84" applyNumberFormat="1" applyFont="1" applyFill="1" applyBorder="1" applyAlignment="1" applyProtection="1">
      <alignment horizontal="right" shrinkToFit="1"/>
      <protection/>
    </xf>
    <xf numFmtId="4" fontId="14" fillId="0" borderId="128" xfId="84" applyNumberFormat="1" applyFont="1" applyBorder="1" applyAlignment="1" applyProtection="1">
      <alignment horizontal="right" shrinkToFit="1"/>
      <protection/>
    </xf>
    <xf numFmtId="0" fontId="16" fillId="0" borderId="0" xfId="84" applyFont="1" applyAlignment="1" applyProtection="1">
      <alignment horizontal="left"/>
      <protection/>
    </xf>
    <xf numFmtId="4" fontId="24" fillId="44" borderId="32" xfId="49" applyNumberFormat="1" applyFont="1" applyFill="1" applyBorder="1" applyAlignment="1" applyProtection="1">
      <alignment shrinkToFit="1"/>
      <protection/>
    </xf>
    <xf numFmtId="0" fontId="4" fillId="0" borderId="0" xfId="85" applyFont="1" applyAlignment="1" applyProtection="1">
      <alignment/>
      <protection/>
    </xf>
    <xf numFmtId="0" fontId="0" fillId="0" borderId="0" xfId="85" applyFont="1" applyAlignment="1" applyProtection="1">
      <alignment/>
      <protection/>
    </xf>
    <xf numFmtId="49" fontId="10" fillId="0" borderId="0" xfId="84" applyNumberFormat="1" applyFont="1" applyAlignment="1" applyProtection="1">
      <alignment/>
      <protection/>
    </xf>
    <xf numFmtId="182" fontId="24" fillId="44" borderId="32" xfId="84" applyNumberFormat="1" applyFont="1" applyFill="1" applyBorder="1" applyAlignment="1" applyProtection="1">
      <alignment horizontal="center" vertical="center"/>
      <protection/>
    </xf>
    <xf numFmtId="3" fontId="15" fillId="44" borderId="32" xfId="49" applyNumberFormat="1" applyFont="1" applyFill="1" applyBorder="1" applyAlignment="1" applyProtection="1">
      <alignment horizontal="center"/>
      <protection/>
    </xf>
    <xf numFmtId="0" fontId="15" fillId="44" borderId="32" xfId="49" applyFont="1" applyFill="1" applyBorder="1" applyAlignment="1" applyProtection="1">
      <alignment horizontal="center"/>
      <protection/>
    </xf>
    <xf numFmtId="4" fontId="24" fillId="44" borderId="32" xfId="84" applyNumberFormat="1" applyFont="1" applyFill="1" applyBorder="1" applyAlignment="1" applyProtection="1">
      <alignment horizontal="right"/>
      <protection/>
    </xf>
    <xf numFmtId="4" fontId="24" fillId="44" borderId="32" xfId="84" applyNumberFormat="1" applyFont="1" applyFill="1" applyBorder="1" applyAlignment="1" applyProtection="1">
      <alignment/>
      <protection/>
    </xf>
    <xf numFmtId="4" fontId="24" fillId="44" borderId="32" xfId="84" applyNumberFormat="1" applyFont="1" applyFill="1" applyBorder="1" applyAlignment="1" applyProtection="1">
      <alignment shrinkToFit="1"/>
      <protection/>
    </xf>
    <xf numFmtId="0" fontId="15" fillId="39" borderId="0" xfId="49" applyFont="1" applyFill="1" applyBorder="1" applyAlignment="1" applyProtection="1">
      <alignment horizontal="center" shrinkToFit="1"/>
      <protection/>
    </xf>
    <xf numFmtId="3" fontId="10" fillId="0" borderId="0" xfId="84" applyNumberFormat="1" applyFont="1" applyAlignment="1" applyProtection="1">
      <alignment/>
      <protection/>
    </xf>
    <xf numFmtId="4" fontId="24" fillId="39" borderId="0" xfId="49" applyNumberFormat="1" applyFont="1" applyFill="1" applyBorder="1" applyAlignment="1" applyProtection="1">
      <alignment shrinkToFit="1"/>
      <protection/>
    </xf>
    <xf numFmtId="0" fontId="15" fillId="44" borderId="62" xfId="49" applyFont="1" applyFill="1" applyBorder="1" applyAlignment="1" applyProtection="1">
      <alignment horizontal="center" shrinkToFit="1"/>
      <protection/>
    </xf>
    <xf numFmtId="0" fontId="15" fillId="44" borderId="32" xfId="49" applyFont="1" applyFill="1" applyBorder="1" applyAlignment="1" applyProtection="1">
      <alignment horizontal="center" shrinkToFit="1"/>
      <protection/>
    </xf>
    <xf numFmtId="4" fontId="24" fillId="44" borderId="62" xfId="49" applyNumberFormat="1" applyFont="1" applyFill="1" applyBorder="1" applyAlignment="1" applyProtection="1">
      <alignment shrinkToFit="1"/>
      <protection/>
    </xf>
    <xf numFmtId="2" fontId="4" fillId="0" borderId="0" xfId="84" applyNumberFormat="1" applyFont="1" applyBorder="1" applyAlignment="1" applyProtection="1">
      <alignment horizontal="center"/>
      <protection/>
    </xf>
    <xf numFmtId="3" fontId="15" fillId="44" borderId="32" xfId="0" applyNumberFormat="1" applyFont="1" applyFill="1" applyBorder="1" applyAlignment="1" applyProtection="1">
      <alignment horizontal="center"/>
      <protection/>
    </xf>
    <xf numFmtId="4" fontId="24" fillId="44" borderId="32" xfId="83" applyNumberFormat="1" applyFont="1" applyFill="1" applyBorder="1" applyAlignment="1" applyProtection="1">
      <alignment shrinkToFit="1"/>
      <protection/>
    </xf>
  </cellXfs>
  <cellStyles count="73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Normal 2 10" xfId="34"/>
    <cellStyle name="Heading 4" xfId="35"/>
    <cellStyle name="Input" xfId="36"/>
    <cellStyle name="Output" xfId="37"/>
    <cellStyle name="Normal_plati in 29_06_2011 10" xfId="38"/>
    <cellStyle name="60% - Accent3" xfId="39"/>
    <cellStyle name="Good" xfId="40"/>
    <cellStyle name="20% - Accent1" xfId="41"/>
    <cellStyle name="Calculation" xfId="42"/>
    <cellStyle name="Linked Cell" xfId="43"/>
    <cellStyle name="Total" xfId="44"/>
    <cellStyle name="Comma 6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Comma 2 2" xfId="62"/>
    <cellStyle name="40% - Accent5" xfId="63"/>
    <cellStyle name="60% - Accent5" xfId="64"/>
    <cellStyle name="Accent6" xfId="65"/>
    <cellStyle name="40% - Accent6" xfId="66"/>
    <cellStyle name="60% - Accent6" xfId="67"/>
    <cellStyle name="Comma 9" xfId="68"/>
    <cellStyle name="Comma 10" xfId="69"/>
    <cellStyle name="Comma 2" xfId="70"/>
    <cellStyle name="Comma 3" xfId="71"/>
    <cellStyle name="Comma 4" xfId="72"/>
    <cellStyle name="Hyperlink 2 2" xfId="73"/>
    <cellStyle name="Comma 5" xfId="74"/>
    <cellStyle name="Normal_plati in 29_06_2011" xfId="75"/>
    <cellStyle name="Comma 7" xfId="76"/>
    <cellStyle name="Comma 5 2" xfId="77"/>
    <cellStyle name="Comma 8" xfId="78"/>
    <cellStyle name="Comma_plati in 29_06_2011" xfId="79"/>
    <cellStyle name="Hyperlink 2" xfId="80"/>
    <cellStyle name="Normal 2 2" xfId="81"/>
    <cellStyle name="Normal_F NED CENTR ORD BOLI CRONICE 2003" xfId="82"/>
    <cellStyle name="Normal_F NED CENTR ORD BOLI CRONICE 2003 10" xfId="83"/>
    <cellStyle name="Normal_F NED CENTR ORD BOLI CRONICE 2003 2" xfId="84"/>
    <cellStyle name="Normal_plati in 29_06_2011 2" xfId="85"/>
    <cellStyle name="Percent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MAI%202011\DECONTARI%20FARMACII\CENTRALIZATOARE%202009\APRILIE%202009\furnizori%20programe%20APRILI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09\APRILIE%202009\furnizori%20programe%20APRILIE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0\AUGUST%202010\DECONTARI%20FARMACII\CENTRALIZATOARE%202009\APRILIE%202009\furnizori%20programe%20APRILI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AUGUST%202011\plati%20in%2019.08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NS 40% MS"/>
      <sheetName val="P3"/>
      <sheetName val="P5 ADO"/>
      <sheetName val="P5 INSULINE"/>
      <sheetName val="P5 MIXT final"/>
      <sheetName val="P5 TESTE"/>
      <sheetName val="P6"/>
      <sheetName val="P6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209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140625" style="9" hidden="1" customWidth="1"/>
    <col min="2" max="2" width="23.57421875" style="10" hidden="1" customWidth="1"/>
    <col min="3" max="3" width="11.57421875" style="11" hidden="1" customWidth="1"/>
    <col min="4" max="4" width="9.8515625" style="12" hidden="1" customWidth="1"/>
    <col min="5" max="5" width="11.140625" style="13" hidden="1" customWidth="1"/>
    <col min="6" max="6" width="12.28125" style="14" hidden="1" customWidth="1"/>
    <col min="7" max="7" width="13.140625" style="14" hidden="1" customWidth="1"/>
    <col min="8" max="8" width="13.7109375" style="14" hidden="1" customWidth="1"/>
    <col min="9" max="9" width="11.421875" style="15" hidden="1" customWidth="1"/>
    <col min="10" max="10" width="4.28125" style="9" customWidth="1"/>
    <col min="11" max="11" width="22.57421875" style="9" customWidth="1"/>
    <col min="12" max="12" width="8.00390625" style="9" customWidth="1"/>
    <col min="13" max="13" width="10.00390625" style="13" customWidth="1"/>
    <col min="14" max="14" width="12.140625" style="14" customWidth="1"/>
    <col min="15" max="15" width="11.28125" style="14" hidden="1" customWidth="1"/>
    <col min="16" max="16" width="7.8515625" style="14" hidden="1" customWidth="1"/>
    <col min="17" max="17" width="9.8515625" style="14" hidden="1" customWidth="1"/>
    <col min="18" max="18" width="10.00390625" style="14" hidden="1" customWidth="1"/>
    <col min="19" max="19" width="11.57421875" style="14" customWidth="1"/>
    <col min="20" max="20" width="7.140625" style="14" hidden="1" customWidth="1"/>
    <col min="21" max="21" width="8.57421875" style="14" customWidth="1"/>
    <col min="22" max="22" width="11.00390625" style="14" hidden="1" customWidth="1"/>
    <col min="23" max="23" width="8.8515625" style="14" customWidth="1"/>
    <col min="24" max="24" width="10.140625" style="14" customWidth="1"/>
    <col min="25" max="25" width="11.28125" style="14" customWidth="1"/>
    <col min="26" max="26" width="11.140625" style="14" customWidth="1"/>
    <col min="27" max="27" width="14.28125" style="14" customWidth="1"/>
    <col min="28" max="28" width="11.8515625" style="14" customWidth="1"/>
    <col min="29" max="29" width="9.140625" style="9" customWidth="1"/>
    <col min="30" max="33" width="13.57421875" style="16" hidden="1" customWidth="1"/>
    <col min="34" max="34" width="9.140625" style="9" hidden="1" customWidth="1"/>
    <col min="35" max="35" width="3.7109375" style="9" hidden="1" customWidth="1"/>
    <col min="36" max="36" width="22.57421875" style="9" hidden="1" customWidth="1"/>
    <col min="37" max="37" width="13.7109375" style="9" hidden="1" customWidth="1"/>
    <col min="38" max="38" width="10.28125" style="9" hidden="1" customWidth="1"/>
    <col min="39" max="39" width="23.00390625" style="9" hidden="1" customWidth="1"/>
    <col min="40" max="40" width="12.8515625" style="9" hidden="1" customWidth="1"/>
    <col min="41" max="41" width="7.7109375" style="12" hidden="1" customWidth="1"/>
    <col min="42" max="42" width="10.140625" style="13" hidden="1" customWidth="1"/>
    <col min="43" max="44" width="10.57421875" style="14" hidden="1" customWidth="1"/>
    <col min="45" max="45" width="8.8515625" style="9" hidden="1" customWidth="1"/>
    <col min="46" max="46" width="10.140625" style="9" hidden="1" customWidth="1"/>
    <col min="47" max="47" width="10.00390625" style="9" hidden="1" customWidth="1"/>
    <col min="48" max="48" width="9.57421875" style="9" hidden="1" customWidth="1"/>
    <col min="49" max="49" width="9.7109375" style="9" hidden="1" customWidth="1"/>
    <col min="50" max="50" width="10.00390625" style="9" hidden="1" customWidth="1"/>
    <col min="51" max="51" width="9.140625" style="9" hidden="1" customWidth="1"/>
    <col min="52" max="52" width="3.7109375" style="9" hidden="1" customWidth="1"/>
    <col min="53" max="53" width="26.8515625" style="9" hidden="1" customWidth="1"/>
    <col min="54" max="55" width="13.7109375" style="9" hidden="1" customWidth="1"/>
    <col min="56" max="56" width="10.28125" style="9" hidden="1" customWidth="1"/>
    <col min="57" max="57" width="23.00390625" style="9" hidden="1" customWidth="1"/>
    <col min="58" max="58" width="12.8515625" style="9" hidden="1" customWidth="1"/>
    <col min="59" max="59" width="7.7109375" style="12" hidden="1" customWidth="1"/>
    <col min="60" max="60" width="10.140625" style="13" hidden="1" customWidth="1"/>
    <col min="61" max="61" width="14.421875" style="9" hidden="1" customWidth="1"/>
    <col min="62" max="62" width="13.28125" style="9" hidden="1" customWidth="1"/>
    <col min="63" max="16384" width="9.140625" style="9" customWidth="1"/>
  </cols>
  <sheetData>
    <row r="1" spans="1:62" s="1" customFormat="1" ht="12.75">
      <c r="A1" s="17" t="s">
        <v>0</v>
      </c>
      <c r="B1" s="18"/>
      <c r="C1" s="11"/>
      <c r="D1" s="12"/>
      <c r="E1" s="13"/>
      <c r="F1" s="14"/>
      <c r="G1" s="14"/>
      <c r="H1" s="14"/>
      <c r="I1" s="15"/>
      <c r="J1" s="17" t="s">
        <v>0</v>
      </c>
      <c r="M1" s="80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D1" s="145"/>
      <c r="AE1" s="145"/>
      <c r="AF1" s="145"/>
      <c r="AG1" s="145"/>
      <c r="AI1" s="17" t="s">
        <v>0</v>
      </c>
      <c r="AJ1" s="9"/>
      <c r="AK1" s="9"/>
      <c r="AL1" s="9"/>
      <c r="AM1" s="9"/>
      <c r="AN1" s="9"/>
      <c r="AO1" s="12"/>
      <c r="AP1" s="13"/>
      <c r="AQ1" s="14"/>
      <c r="AR1" s="14"/>
      <c r="AS1" s="9"/>
      <c r="AT1" s="9"/>
      <c r="AU1" s="9"/>
      <c r="AV1" s="9"/>
      <c r="AW1" s="9"/>
      <c r="AX1" s="9"/>
      <c r="AY1" s="9"/>
      <c r="AZ1" s="17" t="s">
        <v>0</v>
      </c>
      <c r="BA1" s="9"/>
      <c r="BB1" s="9"/>
      <c r="BC1" s="9"/>
      <c r="BD1" s="9"/>
      <c r="BE1" s="9"/>
      <c r="BF1" s="9"/>
      <c r="BG1" s="12"/>
      <c r="BH1" s="13"/>
      <c r="BI1" s="9"/>
      <c r="BJ1" s="9"/>
    </row>
    <row r="2" spans="1:62" ht="12.75">
      <c r="A2" s="19" t="s">
        <v>1</v>
      </c>
      <c r="B2" s="19"/>
      <c r="C2" s="19"/>
      <c r="D2" s="19"/>
      <c r="E2" s="19"/>
      <c r="F2" s="19"/>
      <c r="G2" s="19"/>
      <c r="H2" s="19"/>
      <c r="J2" s="82" t="s">
        <v>2</v>
      </c>
      <c r="K2" s="82"/>
      <c r="L2" s="82"/>
      <c r="M2" s="82"/>
      <c r="N2" s="82"/>
      <c r="O2" s="82"/>
      <c r="P2" s="82"/>
      <c r="Q2" s="82"/>
      <c r="AI2" s="174" t="s">
        <v>3</v>
      </c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Z2" s="174" t="s">
        <v>3</v>
      </c>
      <c r="BA2" s="175"/>
      <c r="BB2" s="175"/>
      <c r="BC2" s="175"/>
      <c r="BD2" s="175"/>
      <c r="BE2" s="175"/>
      <c r="BF2" s="175"/>
      <c r="BG2" s="175"/>
      <c r="BH2" s="175"/>
      <c r="BI2" s="175"/>
      <c r="BJ2" s="175"/>
    </row>
    <row r="3" spans="1:62" ht="12.75">
      <c r="A3" s="19"/>
      <c r="B3" s="19"/>
      <c r="C3" s="19"/>
      <c r="D3" s="19"/>
      <c r="E3" s="19"/>
      <c r="F3" s="19"/>
      <c r="G3" s="19"/>
      <c r="H3" s="19"/>
      <c r="J3" s="82"/>
      <c r="K3" s="82"/>
      <c r="L3" s="82"/>
      <c r="M3" s="82"/>
      <c r="N3" s="82"/>
      <c r="O3" s="82"/>
      <c r="P3" s="82"/>
      <c r="Q3" s="82"/>
      <c r="AI3" s="176" t="s">
        <v>4</v>
      </c>
      <c r="AJ3" s="176"/>
      <c r="AK3" s="176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Z3" s="176" t="s">
        <v>4</v>
      </c>
      <c r="BA3" s="176"/>
      <c r="BB3" s="176"/>
      <c r="BC3" s="176"/>
      <c r="BD3" s="175"/>
      <c r="BE3" s="175"/>
      <c r="BF3" s="175"/>
      <c r="BG3" s="175"/>
      <c r="BH3" s="175"/>
      <c r="BI3" s="175"/>
      <c r="BJ3" s="175"/>
    </row>
    <row r="4" spans="1:62" s="2" customFormat="1" ht="12" customHeight="1">
      <c r="A4" s="9"/>
      <c r="B4" s="10"/>
      <c r="C4" s="11"/>
      <c r="D4" s="12"/>
      <c r="E4" s="13"/>
      <c r="F4" s="14"/>
      <c r="G4" s="14"/>
      <c r="H4" s="14"/>
      <c r="I4" s="15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D4" s="146"/>
      <c r="AE4" s="146"/>
      <c r="AF4" s="146"/>
      <c r="AG4" s="146"/>
      <c r="AI4" s="177" t="s">
        <v>5</v>
      </c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Z4" s="177" t="s">
        <v>5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</row>
    <row r="5" spans="1:62" s="2" customFormat="1" ht="12.75" customHeight="1">
      <c r="A5" s="20" t="s">
        <v>6</v>
      </c>
      <c r="B5" s="20"/>
      <c r="C5" s="20"/>
      <c r="D5" s="20"/>
      <c r="E5" s="20"/>
      <c r="F5" s="20"/>
      <c r="G5" s="20"/>
      <c r="H5" s="20"/>
      <c r="I5" s="85"/>
      <c r="J5" s="86" t="s">
        <v>7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D5" s="146"/>
      <c r="AE5" s="146"/>
      <c r="AF5" s="146"/>
      <c r="AG5" s="146"/>
      <c r="AI5" s="178" t="s">
        <v>8</v>
      </c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258"/>
      <c r="AX5" s="258"/>
      <c r="AY5" s="9"/>
      <c r="AZ5" s="259" t="s">
        <v>9</v>
      </c>
      <c r="BA5" s="259"/>
      <c r="BB5" s="259"/>
      <c r="BC5" s="259"/>
      <c r="BD5" s="259"/>
      <c r="BE5" s="259"/>
      <c r="BF5" s="259"/>
      <c r="BG5" s="259"/>
      <c r="BH5" s="259"/>
      <c r="BI5" s="259"/>
      <c r="BJ5" s="259"/>
    </row>
    <row r="6" spans="1:62" s="3" customFormat="1" ht="12.75">
      <c r="A6" s="20"/>
      <c r="B6" s="20"/>
      <c r="C6" s="20"/>
      <c r="D6" s="20"/>
      <c r="E6" s="20"/>
      <c r="F6" s="20"/>
      <c r="G6" s="20"/>
      <c r="H6" s="20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147"/>
      <c r="AD6" s="148"/>
      <c r="AE6" s="148"/>
      <c r="AF6" s="148"/>
      <c r="AG6" s="14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258"/>
      <c r="AX6" s="258"/>
      <c r="AY6" s="237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</row>
    <row r="7" spans="1:62" s="3" customFormat="1" ht="12.75" hidden="1">
      <c r="A7" s="21"/>
      <c r="B7" s="21"/>
      <c r="C7" s="21"/>
      <c r="D7" s="21"/>
      <c r="E7" s="21"/>
      <c r="F7" s="21"/>
      <c r="G7" s="21"/>
      <c r="H7" s="21"/>
      <c r="I7" s="87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147"/>
      <c r="AD7" s="148"/>
      <c r="AE7" s="148"/>
      <c r="AF7" s="148"/>
      <c r="AG7" s="148"/>
      <c r="AI7" s="179" t="s">
        <v>10</v>
      </c>
      <c r="AK7" s="179"/>
      <c r="AL7" s="9"/>
      <c r="AM7" s="180"/>
      <c r="AN7" s="4"/>
      <c r="AO7" s="4"/>
      <c r="AP7" s="234"/>
      <c r="AQ7" s="179"/>
      <c r="AR7" s="179"/>
      <c r="AS7" s="179"/>
      <c r="AT7" s="179"/>
      <c r="AU7" s="179"/>
      <c r="AV7" s="179"/>
      <c r="AW7" s="179"/>
      <c r="AX7" s="179"/>
      <c r="AY7" s="9"/>
      <c r="AZ7" s="179" t="s">
        <v>10</v>
      </c>
      <c r="BB7" s="179"/>
      <c r="BC7" s="179"/>
      <c r="BD7" s="9"/>
      <c r="BE7" s="180"/>
      <c r="BF7" s="4"/>
      <c r="BG7" s="4"/>
      <c r="BH7" s="234"/>
      <c r="BI7" s="179"/>
      <c r="BJ7" s="179"/>
    </row>
    <row r="8" spans="1:62" s="2" customFormat="1" ht="12.75" hidden="1">
      <c r="A8" s="21"/>
      <c r="B8" s="21"/>
      <c r="C8" s="22"/>
      <c r="D8" s="21"/>
      <c r="E8" s="21"/>
      <c r="F8" s="21"/>
      <c r="G8" s="21"/>
      <c r="H8" s="21"/>
      <c r="I8" s="87"/>
      <c r="J8" s="89"/>
      <c r="M8" s="13"/>
      <c r="N8" s="84"/>
      <c r="O8" s="84"/>
      <c r="P8" s="84"/>
      <c r="Q8" s="126"/>
      <c r="R8" s="126"/>
      <c r="S8" s="126"/>
      <c r="T8" s="14"/>
      <c r="U8" s="14"/>
      <c r="V8" s="14"/>
      <c r="W8" s="14"/>
      <c r="X8" s="14"/>
      <c r="Y8" s="14"/>
      <c r="Z8" s="14"/>
      <c r="AA8" s="149"/>
      <c r="AB8" s="14"/>
      <c r="AC8" s="4"/>
      <c r="AD8" s="146"/>
      <c r="AE8" s="146"/>
      <c r="AF8" s="146"/>
      <c r="AG8" s="146"/>
      <c r="AI8" s="179" t="s">
        <v>11</v>
      </c>
      <c r="AK8" s="179"/>
      <c r="AL8" s="179"/>
      <c r="AM8" s="179"/>
      <c r="AN8" s="179"/>
      <c r="AO8" s="235"/>
      <c r="AP8" s="234"/>
      <c r="AQ8" s="179"/>
      <c r="AR8" s="179"/>
      <c r="AS8" s="179"/>
      <c r="AT8" s="179"/>
      <c r="AU8" s="179"/>
      <c r="AV8" s="179"/>
      <c r="AW8" s="179"/>
      <c r="AX8" s="179"/>
      <c r="AY8" s="9"/>
      <c r="AZ8" s="179" t="s">
        <v>11</v>
      </c>
      <c r="BB8" s="179"/>
      <c r="BC8" s="179"/>
      <c r="BD8" s="179"/>
      <c r="BE8" s="179"/>
      <c r="BF8" s="179"/>
      <c r="BG8" s="235"/>
      <c r="BH8" s="234"/>
      <c r="BI8" s="179"/>
      <c r="BJ8" s="179"/>
    </row>
    <row r="9" spans="1:62" s="2" customFormat="1" ht="12.75" customHeight="1">
      <c r="A9" s="9"/>
      <c r="B9" s="10"/>
      <c r="C9" s="11"/>
      <c r="D9" s="12"/>
      <c r="E9" s="13"/>
      <c r="F9" s="14"/>
      <c r="G9" s="14"/>
      <c r="H9" s="14"/>
      <c r="I9" s="15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D9" s="146"/>
      <c r="AE9" s="146"/>
      <c r="AF9" s="146"/>
      <c r="AG9" s="146"/>
      <c r="AO9" s="236"/>
      <c r="AP9" s="83"/>
      <c r="AQ9" s="84"/>
      <c r="AR9" s="84"/>
      <c r="AU9" s="237"/>
      <c r="AV9" s="237" t="s">
        <v>12</v>
      </c>
      <c r="AW9" s="237"/>
      <c r="AX9" s="237"/>
      <c r="BG9" s="236"/>
      <c r="BH9" s="83"/>
      <c r="BI9" s="237"/>
      <c r="BJ9" s="237"/>
    </row>
    <row r="10" spans="1:62" ht="12" customHeight="1">
      <c r="A10" s="23" t="s">
        <v>13</v>
      </c>
      <c r="B10" s="24" t="s">
        <v>14</v>
      </c>
      <c r="C10" s="25"/>
      <c r="D10" s="26" t="s">
        <v>15</v>
      </c>
      <c r="E10" s="26"/>
      <c r="F10" s="27"/>
      <c r="G10" s="27"/>
      <c r="H10" s="28"/>
      <c r="I10" s="90"/>
      <c r="J10" s="91" t="s">
        <v>13</v>
      </c>
      <c r="K10" s="92" t="s">
        <v>16</v>
      </c>
      <c r="L10" s="93" t="s">
        <v>17</v>
      </c>
      <c r="M10" s="93"/>
      <c r="N10" s="93"/>
      <c r="O10" s="94" t="s">
        <v>18</v>
      </c>
      <c r="P10" s="95"/>
      <c r="Q10" s="127"/>
      <c r="R10" s="128"/>
      <c r="S10" s="129" t="s">
        <v>19</v>
      </c>
      <c r="T10" s="130" t="s">
        <v>20</v>
      </c>
      <c r="U10" s="130" t="s">
        <v>21</v>
      </c>
      <c r="V10" s="130" t="s">
        <v>22</v>
      </c>
      <c r="W10" s="130" t="s">
        <v>23</v>
      </c>
      <c r="X10" s="130" t="s">
        <v>24</v>
      </c>
      <c r="Y10" s="130" t="s">
        <v>25</v>
      </c>
      <c r="Z10" s="130" t="s">
        <v>26</v>
      </c>
      <c r="AA10" s="130" t="s">
        <v>14</v>
      </c>
      <c r="AB10" s="150" t="s">
        <v>27</v>
      </c>
      <c r="AD10" s="151" t="s">
        <v>28</v>
      </c>
      <c r="AE10" s="151" t="s">
        <v>29</v>
      </c>
      <c r="AF10" s="151" t="s">
        <v>30</v>
      </c>
      <c r="AG10" s="151" t="s">
        <v>31</v>
      </c>
      <c r="AI10" s="181" t="s">
        <v>32</v>
      </c>
      <c r="AJ10" s="182" t="s">
        <v>14</v>
      </c>
      <c r="AK10" s="24" t="s">
        <v>33</v>
      </c>
      <c r="AL10" s="24" t="s">
        <v>34</v>
      </c>
      <c r="AM10" s="183" t="s">
        <v>35</v>
      </c>
      <c r="AN10" s="184" t="s">
        <v>36</v>
      </c>
      <c r="AO10" s="238" t="s">
        <v>17</v>
      </c>
      <c r="AP10" s="238"/>
      <c r="AQ10" s="238"/>
      <c r="AR10" s="239" t="s">
        <v>37</v>
      </c>
      <c r="AS10" s="184" t="s">
        <v>38</v>
      </c>
      <c r="AT10" s="240" t="s">
        <v>18</v>
      </c>
      <c r="AU10" s="184" t="s">
        <v>39</v>
      </c>
      <c r="AV10" s="241" t="s">
        <v>40</v>
      </c>
      <c r="AW10" s="260" t="s">
        <v>41</v>
      </c>
      <c r="AX10" s="241" t="s">
        <v>42</v>
      </c>
      <c r="AY10" s="261"/>
      <c r="AZ10" s="181" t="s">
        <v>32</v>
      </c>
      <c r="BA10" s="23" t="s">
        <v>43</v>
      </c>
      <c r="BB10" s="240" t="s">
        <v>44</v>
      </c>
      <c r="BC10" s="240" t="s">
        <v>45</v>
      </c>
      <c r="BD10" s="240" t="s">
        <v>46</v>
      </c>
      <c r="BE10" s="184" t="s">
        <v>47</v>
      </c>
      <c r="BF10" s="184" t="s">
        <v>36</v>
      </c>
      <c r="BG10" s="238" t="s">
        <v>17</v>
      </c>
      <c r="BH10" s="238"/>
      <c r="BI10" s="184" t="s">
        <v>48</v>
      </c>
      <c r="BJ10" s="150" t="s">
        <v>26</v>
      </c>
    </row>
    <row r="11" spans="1:62" s="4" customFormat="1" ht="67.5" customHeight="1">
      <c r="A11" s="29"/>
      <c r="B11" s="30"/>
      <c r="C11" s="31" t="s">
        <v>49</v>
      </c>
      <c r="D11" s="32" t="s">
        <v>50</v>
      </c>
      <c r="E11" s="33" t="s">
        <v>51</v>
      </c>
      <c r="F11" s="34" t="s">
        <v>52</v>
      </c>
      <c r="G11" s="34" t="s">
        <v>53</v>
      </c>
      <c r="H11" s="35" t="s">
        <v>54</v>
      </c>
      <c r="I11" s="90"/>
      <c r="J11" s="96"/>
      <c r="K11" s="97"/>
      <c r="L11" s="98" t="s">
        <v>55</v>
      </c>
      <c r="M11" s="99" t="s">
        <v>56</v>
      </c>
      <c r="N11" s="100" t="s">
        <v>57</v>
      </c>
      <c r="O11" s="101" t="s">
        <v>58</v>
      </c>
      <c r="P11" s="101" t="s">
        <v>59</v>
      </c>
      <c r="Q11" s="101" t="s">
        <v>60</v>
      </c>
      <c r="R11" s="101" t="s">
        <v>61</v>
      </c>
      <c r="S11" s="131"/>
      <c r="T11" s="101"/>
      <c r="U11" s="101"/>
      <c r="V11" s="101"/>
      <c r="W11" s="101"/>
      <c r="X11" s="101"/>
      <c r="Y11" s="101"/>
      <c r="Z11" s="101"/>
      <c r="AA11" s="101"/>
      <c r="AB11" s="152"/>
      <c r="AD11" s="151"/>
      <c r="AE11" s="151"/>
      <c r="AF11" s="151"/>
      <c r="AG11" s="151"/>
      <c r="AI11" s="185"/>
      <c r="AJ11" s="186"/>
      <c r="AK11" s="187"/>
      <c r="AL11" s="187"/>
      <c r="AM11" s="188"/>
      <c r="AN11" s="189"/>
      <c r="AO11" s="242" t="s">
        <v>62</v>
      </c>
      <c r="AP11" s="243" t="s">
        <v>63</v>
      </c>
      <c r="AQ11" s="244" t="s">
        <v>64</v>
      </c>
      <c r="AR11" s="245"/>
      <c r="AS11" s="189"/>
      <c r="AT11" s="246"/>
      <c r="AU11" s="189"/>
      <c r="AV11" s="247"/>
      <c r="AW11" s="262"/>
      <c r="AX11" s="247"/>
      <c r="AY11" s="261"/>
      <c r="AZ11" s="263"/>
      <c r="BA11" s="29"/>
      <c r="BB11" s="246"/>
      <c r="BC11" s="264"/>
      <c r="BD11" s="264"/>
      <c r="BE11" s="264"/>
      <c r="BF11" s="189"/>
      <c r="BG11" s="242" t="s">
        <v>62</v>
      </c>
      <c r="BH11" s="243" t="s">
        <v>63</v>
      </c>
      <c r="BI11" s="189"/>
      <c r="BJ11" s="152"/>
    </row>
    <row r="12" spans="1:62" s="5" customFormat="1" ht="12.75">
      <c r="A12" s="36">
        <f aca="true" t="shared" si="0" ref="A12:A21">AI12</f>
        <v>1</v>
      </c>
      <c r="B12" s="37" t="str">
        <f aca="true" t="shared" si="1" ref="B12:B21">AJ12</f>
        <v>ADENFARM BM 3 CLOSCA</v>
      </c>
      <c r="C12" s="38"/>
      <c r="D12" s="38"/>
      <c r="E12" s="39"/>
      <c r="F12" s="40"/>
      <c r="G12" s="40"/>
      <c r="H12" s="41">
        <f aca="true" t="shared" si="2" ref="H12:H15">F12+G12</f>
        <v>0</v>
      </c>
      <c r="I12" s="102" t="str">
        <f aca="true" t="shared" si="3" ref="I12:I45">IF(H12=N12,"OK","ATENTIE")</f>
        <v>OK</v>
      </c>
      <c r="J12" s="103">
        <f aca="true" t="shared" si="4" ref="J12:J21">AI12</f>
        <v>1</v>
      </c>
      <c r="K12" s="42" t="str">
        <f aca="true" t="shared" si="5" ref="K12:K21">AJ12</f>
        <v>ADENFARM BM 3 CLOSCA</v>
      </c>
      <c r="L12" s="104">
        <f aca="true" t="shared" si="6" ref="L12:L15">D12</f>
        <v>0</v>
      </c>
      <c r="M12" s="105" t="str">
        <f aca="true" t="shared" si="7" ref="M12:M15">IF(E12=0,"0",E12)</f>
        <v>0</v>
      </c>
      <c r="N12" s="106">
        <f aca="true" t="shared" si="8" ref="N12:N15">H12</f>
        <v>0</v>
      </c>
      <c r="O12" s="107"/>
      <c r="P12" s="107"/>
      <c r="Q12" s="132">
        <f aca="true" t="shared" si="9" ref="Q12:Q15">IF(F12-O12-T12-AE12&gt;0,F12-O12-T12-AE12,0)</f>
        <v>0</v>
      </c>
      <c r="R12" s="132">
        <f aca="true" t="shared" si="10" ref="R12:R15">IF(G12-P12-U12-AG12&gt;0,G12-P12-U12-AG12,0)</f>
        <v>0</v>
      </c>
      <c r="S12" s="132">
        <f aca="true" t="shared" si="11" ref="S12:S15">Q12+R12</f>
        <v>0</v>
      </c>
      <c r="T12" s="107"/>
      <c r="U12" s="133"/>
      <c r="V12" s="134">
        <f aca="true" t="shared" si="12" ref="V12:V15">T12+U12</f>
        <v>0</v>
      </c>
      <c r="W12" s="135">
        <f aca="true" t="shared" si="13" ref="W12:X15">F12-O12-Q12-T12</f>
        <v>0</v>
      </c>
      <c r="X12" s="135">
        <f t="shared" si="13"/>
        <v>0</v>
      </c>
      <c r="Y12" s="153">
        <f aca="true" t="shared" si="14" ref="Y12:Y15">AB12-Z12</f>
        <v>0</v>
      </c>
      <c r="Z12" s="154"/>
      <c r="AA12" s="154"/>
      <c r="AB12" s="155">
        <f aca="true" t="shared" si="15" ref="AB12:AB15">W12+X12</f>
        <v>0</v>
      </c>
      <c r="AD12" s="156"/>
      <c r="AE12" s="157">
        <f aca="true" t="shared" si="16" ref="AE12:AE56">F12</f>
        <v>0</v>
      </c>
      <c r="AF12" s="156"/>
      <c r="AG12" s="157">
        <f aca="true" t="shared" si="17" ref="AG12:AG56">G12</f>
        <v>0</v>
      </c>
      <c r="AI12" s="190">
        <v>1</v>
      </c>
      <c r="AJ12" s="191" t="s">
        <v>65</v>
      </c>
      <c r="AK12" s="192"/>
      <c r="AL12" s="192"/>
      <c r="AM12" s="193"/>
      <c r="AN12" s="194"/>
      <c r="AO12" s="104">
        <f aca="true" t="shared" si="18" ref="AO12:AO15">L12</f>
        <v>0</v>
      </c>
      <c r="AP12" s="105" t="str">
        <f aca="true" t="shared" si="19" ref="AP12:AP15">IF(M12=0,"0",M12)</f>
        <v>0</v>
      </c>
      <c r="AQ12" s="106">
        <f aca="true" t="shared" si="20" ref="AQ12:AQ15">N12</f>
        <v>0</v>
      </c>
      <c r="AR12" s="135">
        <f aca="true" t="shared" si="21" ref="AR12:AR51">AQ12-AS12</f>
        <v>0</v>
      </c>
      <c r="AS12" s="248">
        <f aca="true" t="shared" si="22" ref="AS12:AS15">V12</f>
        <v>0</v>
      </c>
      <c r="AT12" s="249">
        <f aca="true" t="shared" si="23" ref="AT12:AT15">O12+P12+S12</f>
        <v>0</v>
      </c>
      <c r="AU12" s="250">
        <f aca="true" t="shared" si="24" ref="AU12:AU45">Z12</f>
        <v>0</v>
      </c>
      <c r="AV12" s="251">
        <f aca="true" t="shared" si="25" ref="AV12:AV21">Y12</f>
        <v>0</v>
      </c>
      <c r="AW12" s="154">
        <f aca="true" t="shared" si="26" ref="AW12:AW21">Z12</f>
        <v>0</v>
      </c>
      <c r="AX12" s="155">
        <f aca="true" t="shared" si="27" ref="AX12:AX51">AR12-AT12</f>
        <v>0</v>
      </c>
      <c r="AZ12" s="195">
        <f aca="true" t="shared" si="28" ref="AZ12:AZ22">AI12</f>
        <v>1</v>
      </c>
      <c r="BA12" s="191" t="str">
        <f aca="true" t="shared" si="29" ref="BA12:BA19">AJ12</f>
        <v>ADENFARM BM 3 CLOSCA</v>
      </c>
      <c r="BB12" s="265"/>
      <c r="BC12" s="265"/>
      <c r="BD12" s="265"/>
      <c r="BE12" s="284"/>
      <c r="BF12" s="285"/>
      <c r="BG12" s="104">
        <f aca="true" t="shared" si="30" ref="BG12:BG15">D12</f>
        <v>0</v>
      </c>
      <c r="BH12" s="105" t="str">
        <f aca="true" t="shared" si="31" ref="BH12:BH15">IF(E12=0,"0",E12)</f>
        <v>0</v>
      </c>
      <c r="BI12" s="250">
        <f aca="true" t="shared" si="32" ref="BI12:BI45">BJ12</f>
        <v>0</v>
      </c>
      <c r="BJ12" s="286">
        <f aca="true" t="shared" si="33" ref="BJ12:BJ50">Z12</f>
        <v>0</v>
      </c>
    </row>
    <row r="13" spans="1:62" s="5" customFormat="1" ht="22.5">
      <c r="A13" s="36">
        <f t="shared" si="0"/>
        <v>2</v>
      </c>
      <c r="B13" s="42" t="str">
        <f t="shared" si="1"/>
        <v>ADENFARM BM 4 BSD</v>
      </c>
      <c r="C13" s="43" t="s">
        <v>66</v>
      </c>
      <c r="D13" s="43">
        <v>18025</v>
      </c>
      <c r="E13" s="44">
        <v>42582</v>
      </c>
      <c r="F13" s="45"/>
      <c r="G13" s="45">
        <v>120</v>
      </c>
      <c r="H13" s="46">
        <f t="shared" si="2"/>
        <v>120</v>
      </c>
      <c r="I13" s="102" t="str">
        <f t="shared" si="3"/>
        <v>OK</v>
      </c>
      <c r="J13" s="108">
        <f t="shared" si="4"/>
        <v>2</v>
      </c>
      <c r="K13" s="42" t="str">
        <f t="shared" si="5"/>
        <v>ADENFARM BM 4 BSD</v>
      </c>
      <c r="L13" s="104">
        <f t="shared" si="6"/>
        <v>18025</v>
      </c>
      <c r="M13" s="105">
        <f t="shared" si="7"/>
        <v>42582</v>
      </c>
      <c r="N13" s="106">
        <f t="shared" si="8"/>
        <v>120</v>
      </c>
      <c r="O13" s="107"/>
      <c r="P13" s="107"/>
      <c r="Q13" s="132">
        <f t="shared" si="9"/>
        <v>0</v>
      </c>
      <c r="R13" s="132">
        <f t="shared" si="10"/>
        <v>0</v>
      </c>
      <c r="S13" s="132">
        <f t="shared" si="11"/>
        <v>0</v>
      </c>
      <c r="T13" s="107"/>
      <c r="U13" s="133"/>
      <c r="V13" s="134">
        <f t="shared" si="12"/>
        <v>0</v>
      </c>
      <c r="W13" s="135">
        <f aca="true" t="shared" si="34" ref="W13:W18">F13-O13-Q13-T13</f>
        <v>0</v>
      </c>
      <c r="X13" s="135">
        <f aca="true" t="shared" si="35" ref="X13:X18">G13-P13-R13-U13</f>
        <v>120</v>
      </c>
      <c r="Y13" s="153">
        <f t="shared" si="14"/>
        <v>0</v>
      </c>
      <c r="Z13" s="154">
        <v>120</v>
      </c>
      <c r="AA13" s="158" t="s">
        <v>67</v>
      </c>
      <c r="AB13" s="155">
        <f t="shared" si="15"/>
        <v>120</v>
      </c>
      <c r="AD13" s="156"/>
      <c r="AE13" s="157">
        <f t="shared" si="16"/>
        <v>0</v>
      </c>
      <c r="AF13" s="156"/>
      <c r="AG13" s="157">
        <f t="shared" si="17"/>
        <v>120</v>
      </c>
      <c r="AI13" s="195">
        <f>AI12+1</f>
        <v>2</v>
      </c>
      <c r="AJ13" s="191" t="s">
        <v>68</v>
      </c>
      <c r="AK13" s="192"/>
      <c r="AL13" s="192"/>
      <c r="AM13" s="193"/>
      <c r="AN13" s="194"/>
      <c r="AO13" s="104">
        <f t="shared" si="18"/>
        <v>18025</v>
      </c>
      <c r="AP13" s="105">
        <f t="shared" si="19"/>
        <v>42582</v>
      </c>
      <c r="AQ13" s="106">
        <f t="shared" si="20"/>
        <v>120</v>
      </c>
      <c r="AR13" s="135">
        <f t="shared" si="21"/>
        <v>120</v>
      </c>
      <c r="AS13" s="248">
        <f t="shared" si="22"/>
        <v>0</v>
      </c>
      <c r="AT13" s="249">
        <f t="shared" si="23"/>
        <v>0</v>
      </c>
      <c r="AU13" s="250">
        <f t="shared" si="24"/>
        <v>120</v>
      </c>
      <c r="AV13" s="251">
        <f t="shared" si="25"/>
        <v>0</v>
      </c>
      <c r="AW13" s="154">
        <f t="shared" si="26"/>
        <v>120</v>
      </c>
      <c r="AX13" s="155">
        <f t="shared" si="27"/>
        <v>120</v>
      </c>
      <c r="AZ13" s="195">
        <f t="shared" si="28"/>
        <v>2</v>
      </c>
      <c r="BA13" s="191" t="str">
        <f t="shared" si="29"/>
        <v>ADENFARM BM 4 BSD</v>
      </c>
      <c r="BB13" s="265"/>
      <c r="BC13" s="265"/>
      <c r="BD13" s="265"/>
      <c r="BE13" s="284"/>
      <c r="BF13" s="285"/>
      <c r="BG13" s="104">
        <f t="shared" si="30"/>
        <v>18025</v>
      </c>
      <c r="BH13" s="105">
        <f t="shared" si="31"/>
        <v>42582</v>
      </c>
      <c r="BI13" s="250">
        <f t="shared" si="32"/>
        <v>120</v>
      </c>
      <c r="BJ13" s="286">
        <f t="shared" si="33"/>
        <v>120</v>
      </c>
    </row>
    <row r="14" spans="1:62" s="5" customFormat="1" ht="12.75">
      <c r="A14" s="36">
        <f t="shared" si="0"/>
        <v>3</v>
      </c>
      <c r="B14" s="42" t="str">
        <f t="shared" si="1"/>
        <v>ADENFARM BS</v>
      </c>
      <c r="C14" s="43"/>
      <c r="D14" s="43"/>
      <c r="E14" s="44"/>
      <c r="F14" s="45"/>
      <c r="G14" s="45"/>
      <c r="H14" s="46">
        <f t="shared" si="2"/>
        <v>0</v>
      </c>
      <c r="I14" s="102" t="str">
        <f t="shared" si="3"/>
        <v>OK</v>
      </c>
      <c r="J14" s="108">
        <f t="shared" si="4"/>
        <v>3</v>
      </c>
      <c r="K14" s="42" t="str">
        <f t="shared" si="5"/>
        <v>ADENFARM BS</v>
      </c>
      <c r="L14" s="104">
        <f t="shared" si="6"/>
        <v>0</v>
      </c>
      <c r="M14" s="105" t="str">
        <f t="shared" si="7"/>
        <v>0</v>
      </c>
      <c r="N14" s="106">
        <f t="shared" si="8"/>
        <v>0</v>
      </c>
      <c r="O14" s="107"/>
      <c r="P14" s="107"/>
      <c r="Q14" s="132">
        <f t="shared" si="9"/>
        <v>0</v>
      </c>
      <c r="R14" s="132">
        <f t="shared" si="10"/>
        <v>0</v>
      </c>
      <c r="S14" s="132">
        <f t="shared" si="11"/>
        <v>0</v>
      </c>
      <c r="T14" s="107"/>
      <c r="U14" s="133"/>
      <c r="V14" s="134">
        <f t="shared" si="12"/>
        <v>0</v>
      </c>
      <c r="W14" s="135">
        <f t="shared" si="34"/>
        <v>0</v>
      </c>
      <c r="X14" s="135">
        <f t="shared" si="35"/>
        <v>0</v>
      </c>
      <c r="Y14" s="153">
        <f t="shared" si="14"/>
        <v>0</v>
      </c>
      <c r="Z14" s="154"/>
      <c r="AA14" s="154"/>
      <c r="AB14" s="155">
        <f t="shared" si="15"/>
        <v>0</v>
      </c>
      <c r="AD14" s="156"/>
      <c r="AE14" s="157">
        <f t="shared" si="16"/>
        <v>0</v>
      </c>
      <c r="AF14" s="156"/>
      <c r="AG14" s="157">
        <f t="shared" si="17"/>
        <v>0</v>
      </c>
      <c r="AI14" s="195">
        <f aca="true" t="shared" si="36" ref="AI14:AI80">AI13+1</f>
        <v>3</v>
      </c>
      <c r="AJ14" s="191" t="s">
        <v>69</v>
      </c>
      <c r="AK14" s="192"/>
      <c r="AL14" s="192"/>
      <c r="AM14" s="193"/>
      <c r="AN14" s="194"/>
      <c r="AO14" s="104">
        <f t="shared" si="18"/>
        <v>0</v>
      </c>
      <c r="AP14" s="105" t="str">
        <f t="shared" si="19"/>
        <v>0</v>
      </c>
      <c r="AQ14" s="106">
        <f t="shared" si="20"/>
        <v>0</v>
      </c>
      <c r="AR14" s="135">
        <f t="shared" si="21"/>
        <v>0</v>
      </c>
      <c r="AS14" s="248">
        <f t="shared" si="22"/>
        <v>0</v>
      </c>
      <c r="AT14" s="249">
        <f t="shared" si="23"/>
        <v>0</v>
      </c>
      <c r="AU14" s="250">
        <f t="shared" si="24"/>
        <v>0</v>
      </c>
      <c r="AV14" s="251">
        <f t="shared" si="25"/>
        <v>0</v>
      </c>
      <c r="AW14" s="154">
        <f t="shared" si="26"/>
        <v>0</v>
      </c>
      <c r="AX14" s="155">
        <f t="shared" si="27"/>
        <v>0</v>
      </c>
      <c r="AZ14" s="195">
        <f t="shared" si="28"/>
        <v>3</v>
      </c>
      <c r="BA14" s="191" t="str">
        <f t="shared" si="29"/>
        <v>ADENFARM BS</v>
      </c>
      <c r="BB14" s="265"/>
      <c r="BC14" s="265"/>
      <c r="BD14" s="265"/>
      <c r="BE14" s="284"/>
      <c r="BF14" s="285"/>
      <c r="BG14" s="104">
        <f t="shared" si="30"/>
        <v>0</v>
      </c>
      <c r="BH14" s="105" t="str">
        <f t="shared" si="31"/>
        <v>0</v>
      </c>
      <c r="BI14" s="250">
        <f t="shared" si="32"/>
        <v>0</v>
      </c>
      <c r="BJ14" s="286">
        <f t="shared" si="33"/>
        <v>0</v>
      </c>
    </row>
    <row r="15" spans="1:62" s="5" customFormat="1" ht="22.5">
      <c r="A15" s="36">
        <f t="shared" si="0"/>
        <v>4</v>
      </c>
      <c r="B15" s="42" t="str">
        <f t="shared" si="1"/>
        <v>ADEN FARM SIGHET</v>
      </c>
      <c r="C15" s="43" t="s">
        <v>66</v>
      </c>
      <c r="D15" s="43">
        <v>5026</v>
      </c>
      <c r="E15" s="44">
        <v>42582</v>
      </c>
      <c r="F15" s="45">
        <v>360</v>
      </c>
      <c r="G15" s="45">
        <v>12600</v>
      </c>
      <c r="H15" s="46">
        <f t="shared" si="2"/>
        <v>12960</v>
      </c>
      <c r="I15" s="102" t="str">
        <f t="shared" si="3"/>
        <v>OK</v>
      </c>
      <c r="J15" s="108">
        <f t="shared" si="4"/>
        <v>4</v>
      </c>
      <c r="K15" s="42" t="str">
        <f t="shared" si="5"/>
        <v>ADEN FARM SIGHET</v>
      </c>
      <c r="L15" s="104">
        <f t="shared" si="6"/>
        <v>5026</v>
      </c>
      <c r="M15" s="105">
        <f t="shared" si="7"/>
        <v>42582</v>
      </c>
      <c r="N15" s="106">
        <f t="shared" si="8"/>
        <v>12960</v>
      </c>
      <c r="O15" s="107"/>
      <c r="P15" s="107"/>
      <c r="Q15" s="132">
        <f t="shared" si="9"/>
        <v>0</v>
      </c>
      <c r="R15" s="132">
        <f t="shared" si="10"/>
        <v>0</v>
      </c>
      <c r="S15" s="132">
        <f t="shared" si="11"/>
        <v>0</v>
      </c>
      <c r="T15" s="107"/>
      <c r="U15" s="133"/>
      <c r="V15" s="134">
        <f t="shared" si="12"/>
        <v>0</v>
      </c>
      <c r="W15" s="135">
        <f t="shared" si="13"/>
        <v>360</v>
      </c>
      <c r="X15" s="135">
        <f t="shared" si="13"/>
        <v>12600</v>
      </c>
      <c r="Y15" s="153">
        <f t="shared" si="14"/>
        <v>0</v>
      </c>
      <c r="Z15" s="154">
        <v>12960</v>
      </c>
      <c r="AA15" s="158" t="s">
        <v>67</v>
      </c>
      <c r="AB15" s="155">
        <f t="shared" si="15"/>
        <v>12960</v>
      </c>
      <c r="AD15" s="156"/>
      <c r="AE15" s="157">
        <f t="shared" si="16"/>
        <v>360</v>
      </c>
      <c r="AF15" s="156"/>
      <c r="AG15" s="157">
        <f t="shared" si="17"/>
        <v>12600</v>
      </c>
      <c r="AI15" s="195">
        <f t="shared" si="36"/>
        <v>4</v>
      </c>
      <c r="AJ15" s="191" t="s">
        <v>70</v>
      </c>
      <c r="AK15" s="192"/>
      <c r="AL15" s="192"/>
      <c r="AM15" s="193"/>
      <c r="AN15" s="194"/>
      <c r="AO15" s="104">
        <f t="shared" si="18"/>
        <v>5026</v>
      </c>
      <c r="AP15" s="105">
        <f t="shared" si="19"/>
        <v>42582</v>
      </c>
      <c r="AQ15" s="106">
        <f t="shared" si="20"/>
        <v>12960</v>
      </c>
      <c r="AR15" s="135">
        <f t="shared" si="21"/>
        <v>12960</v>
      </c>
      <c r="AS15" s="248">
        <f t="shared" si="22"/>
        <v>0</v>
      </c>
      <c r="AT15" s="249">
        <f t="shared" si="23"/>
        <v>0</v>
      </c>
      <c r="AU15" s="250">
        <f t="shared" si="24"/>
        <v>12960</v>
      </c>
      <c r="AV15" s="251">
        <f t="shared" si="25"/>
        <v>0</v>
      </c>
      <c r="AW15" s="154">
        <f t="shared" si="26"/>
        <v>12960</v>
      </c>
      <c r="AX15" s="155">
        <f t="shared" si="27"/>
        <v>12960</v>
      </c>
      <c r="AZ15" s="195">
        <f t="shared" si="28"/>
        <v>4</v>
      </c>
      <c r="BA15" s="191" t="str">
        <f t="shared" si="29"/>
        <v>ADEN FARM SIGHET</v>
      </c>
      <c r="BB15" s="43"/>
      <c r="BC15" s="43"/>
      <c r="BD15" s="44"/>
      <c r="BE15" s="45"/>
      <c r="BF15" s="45"/>
      <c r="BG15" s="104">
        <f t="shared" si="30"/>
        <v>5026</v>
      </c>
      <c r="BH15" s="105">
        <f t="shared" si="31"/>
        <v>42582</v>
      </c>
      <c r="BI15" s="250">
        <f t="shared" si="32"/>
        <v>12960</v>
      </c>
      <c r="BJ15" s="286">
        <f t="shared" si="33"/>
        <v>12960</v>
      </c>
    </row>
    <row r="16" spans="1:62" s="6" customFormat="1" ht="13.5">
      <c r="A16" s="36">
        <f t="shared" si="0"/>
        <v>5</v>
      </c>
      <c r="B16" s="47" t="str">
        <f t="shared" si="1"/>
        <v>TOTAL ADEN FARM</v>
      </c>
      <c r="C16" s="48"/>
      <c r="D16" s="49"/>
      <c r="E16" s="50"/>
      <c r="F16" s="51">
        <f aca="true" t="shared" si="37" ref="F16:H16">SUM(F12:F15)</f>
        <v>360</v>
      </c>
      <c r="G16" s="52">
        <f t="shared" si="37"/>
        <v>12720</v>
      </c>
      <c r="H16" s="53">
        <f t="shared" si="37"/>
        <v>13080</v>
      </c>
      <c r="I16" s="102" t="str">
        <f t="shared" si="3"/>
        <v>OK</v>
      </c>
      <c r="J16" s="108">
        <f t="shared" si="4"/>
        <v>5</v>
      </c>
      <c r="K16" s="109" t="str">
        <f t="shared" si="5"/>
        <v>TOTAL ADEN FARM</v>
      </c>
      <c r="L16" s="110"/>
      <c r="M16" s="111"/>
      <c r="N16" s="112">
        <f aca="true" t="shared" si="38" ref="N16:Z16">SUM(N12:N15)</f>
        <v>13080</v>
      </c>
      <c r="O16" s="112">
        <f t="shared" si="38"/>
        <v>0</v>
      </c>
      <c r="P16" s="112">
        <f t="shared" si="38"/>
        <v>0</v>
      </c>
      <c r="Q16" s="112">
        <f t="shared" si="38"/>
        <v>0</v>
      </c>
      <c r="R16" s="112">
        <f t="shared" si="38"/>
        <v>0</v>
      </c>
      <c r="S16" s="112">
        <f t="shared" si="38"/>
        <v>0</v>
      </c>
      <c r="T16" s="112">
        <f t="shared" si="38"/>
        <v>0</v>
      </c>
      <c r="U16" s="122">
        <f t="shared" si="38"/>
        <v>0</v>
      </c>
      <c r="V16" s="112">
        <f t="shared" si="38"/>
        <v>0</v>
      </c>
      <c r="W16" s="112">
        <f t="shared" si="38"/>
        <v>360</v>
      </c>
      <c r="X16" s="112">
        <f t="shared" si="38"/>
        <v>12720</v>
      </c>
      <c r="Y16" s="159">
        <f t="shared" si="38"/>
        <v>0</v>
      </c>
      <c r="Z16" s="160">
        <f t="shared" si="38"/>
        <v>13080</v>
      </c>
      <c r="AA16" s="161"/>
      <c r="AB16" s="162">
        <f>SUM(AB12:AB15)</f>
        <v>13080</v>
      </c>
      <c r="AD16" s="156"/>
      <c r="AE16" s="157">
        <f t="shared" si="16"/>
        <v>360</v>
      </c>
      <c r="AF16" s="156"/>
      <c r="AG16" s="157">
        <f t="shared" si="17"/>
        <v>12720</v>
      </c>
      <c r="AI16" s="195">
        <f t="shared" si="36"/>
        <v>5</v>
      </c>
      <c r="AJ16" s="196" t="s">
        <v>71</v>
      </c>
      <c r="AK16" s="197"/>
      <c r="AL16" s="197"/>
      <c r="AM16" s="198"/>
      <c r="AN16" s="199"/>
      <c r="AO16" s="252"/>
      <c r="AP16" s="253"/>
      <c r="AQ16" s="254">
        <f aca="true" t="shared" si="39" ref="AQ16:AT16">SUM(AQ12:AQ15)</f>
        <v>13080</v>
      </c>
      <c r="AR16" s="254">
        <f t="shared" si="21"/>
        <v>13080</v>
      </c>
      <c r="AS16" s="254">
        <f t="shared" si="39"/>
        <v>0</v>
      </c>
      <c r="AT16" s="255">
        <f t="shared" si="39"/>
        <v>0</v>
      </c>
      <c r="AU16" s="256">
        <f t="shared" si="24"/>
        <v>13080</v>
      </c>
      <c r="AV16" s="257">
        <f t="shared" si="25"/>
        <v>0</v>
      </c>
      <c r="AW16" s="266">
        <f t="shared" si="26"/>
        <v>13080</v>
      </c>
      <c r="AX16" s="267">
        <f t="shared" si="27"/>
        <v>13080</v>
      </c>
      <c r="AZ16" s="195">
        <f t="shared" si="28"/>
        <v>5</v>
      </c>
      <c r="BA16" s="196" t="str">
        <f t="shared" si="29"/>
        <v>TOTAL ADEN FARM</v>
      </c>
      <c r="BB16" s="268"/>
      <c r="BC16" s="268"/>
      <c r="BD16" s="268"/>
      <c r="BE16" s="287"/>
      <c r="BF16" s="288"/>
      <c r="BG16" s="252"/>
      <c r="BH16" s="253"/>
      <c r="BI16" s="256">
        <f t="shared" si="32"/>
        <v>13080</v>
      </c>
      <c r="BJ16" s="289">
        <f t="shared" si="33"/>
        <v>13080</v>
      </c>
    </row>
    <row r="17" spans="1:62" s="5" customFormat="1" ht="13.5" customHeight="1">
      <c r="A17" s="54">
        <f t="shared" si="0"/>
        <v>6</v>
      </c>
      <c r="B17" s="55" t="str">
        <f t="shared" si="1"/>
        <v>ANDISIMA FARM CRACIUNESTI</v>
      </c>
      <c r="C17" s="56"/>
      <c r="D17" s="56"/>
      <c r="E17" s="57"/>
      <c r="F17" s="58"/>
      <c r="G17" s="59"/>
      <c r="H17" s="60">
        <f aca="true" t="shared" si="40" ref="H17:H21">F17+G17</f>
        <v>0</v>
      </c>
      <c r="I17" s="102" t="str">
        <f t="shared" si="3"/>
        <v>OK</v>
      </c>
      <c r="J17" s="108">
        <f t="shared" si="4"/>
        <v>6</v>
      </c>
      <c r="K17" s="37" t="str">
        <f t="shared" si="5"/>
        <v>ANDISIMA FARM CRACIUNESTI</v>
      </c>
      <c r="L17" s="113">
        <f aca="true" t="shared" si="41" ref="L17:L21">D17</f>
        <v>0</v>
      </c>
      <c r="M17" s="114" t="str">
        <f aca="true" t="shared" si="42" ref="M17:M21">IF(E17=0,"0",E17)</f>
        <v>0</v>
      </c>
      <c r="N17" s="115">
        <f aca="true" t="shared" si="43" ref="N17:N21">H17</f>
        <v>0</v>
      </c>
      <c r="O17" s="116"/>
      <c r="P17" s="116"/>
      <c r="Q17" s="136">
        <f aca="true" t="shared" si="44" ref="Q17:Q21">IF(F17-O17-T17-AE17&gt;0,F17-O17-T17-AE17,0)</f>
        <v>0</v>
      </c>
      <c r="R17" s="136">
        <f aca="true" t="shared" si="45" ref="R17:R21">IF(G17-P17-U17-AG17&gt;0,G17-P17-U17-AG17,0)</f>
        <v>0</v>
      </c>
      <c r="S17" s="136">
        <f aca="true" t="shared" si="46" ref="S17:S21">Q17+R17</f>
        <v>0</v>
      </c>
      <c r="T17" s="116"/>
      <c r="U17" s="137"/>
      <c r="V17" s="138">
        <f aca="true" t="shared" si="47" ref="V17:V21">T17+U17</f>
        <v>0</v>
      </c>
      <c r="W17" s="139">
        <f t="shared" si="34"/>
        <v>0</v>
      </c>
      <c r="X17" s="139">
        <f t="shared" si="35"/>
        <v>0</v>
      </c>
      <c r="Y17" s="163">
        <f aca="true" t="shared" si="48" ref="Y17:Y21">AB17-Z17</f>
        <v>0</v>
      </c>
      <c r="Z17" s="164"/>
      <c r="AA17" s="165"/>
      <c r="AB17" s="166">
        <f aca="true" t="shared" si="49" ref="AB17:AB21">W17+X17</f>
        <v>0</v>
      </c>
      <c r="AD17" s="156"/>
      <c r="AE17" s="157">
        <f t="shared" si="16"/>
        <v>0</v>
      </c>
      <c r="AF17" s="156"/>
      <c r="AG17" s="157">
        <f t="shared" si="17"/>
        <v>0</v>
      </c>
      <c r="AI17" s="195">
        <f t="shared" si="36"/>
        <v>6</v>
      </c>
      <c r="AJ17" s="200" t="s">
        <v>72</v>
      </c>
      <c r="AK17" s="201"/>
      <c r="AL17" s="202"/>
      <c r="AM17" s="203"/>
      <c r="AN17" s="204"/>
      <c r="AO17" s="104">
        <f aca="true" t="shared" si="50" ref="AO17:AO21">L17</f>
        <v>0</v>
      </c>
      <c r="AP17" s="105" t="str">
        <f aca="true" t="shared" si="51" ref="AP17:AP21">IF(M17=0,"0",M17)</f>
        <v>0</v>
      </c>
      <c r="AQ17" s="106">
        <f aca="true" t="shared" si="52" ref="AQ17:AQ21">N17</f>
        <v>0</v>
      </c>
      <c r="AR17" s="135">
        <f t="shared" si="21"/>
        <v>0</v>
      </c>
      <c r="AS17" s="248">
        <f aca="true" t="shared" si="53" ref="AS17:AS21">V17</f>
        <v>0</v>
      </c>
      <c r="AT17" s="249">
        <f aca="true" t="shared" si="54" ref="AT17:AT21">O17+P17+S17</f>
        <v>0</v>
      </c>
      <c r="AU17" s="250">
        <f t="shared" si="24"/>
        <v>0</v>
      </c>
      <c r="AV17" s="251">
        <f t="shared" si="25"/>
        <v>0</v>
      </c>
      <c r="AW17" s="154">
        <f t="shared" si="26"/>
        <v>0</v>
      </c>
      <c r="AX17" s="155">
        <f t="shared" si="27"/>
        <v>0</v>
      </c>
      <c r="AZ17" s="195">
        <f t="shared" si="28"/>
        <v>6</v>
      </c>
      <c r="BA17" s="211" t="str">
        <f t="shared" si="29"/>
        <v>ANDISIMA FARM CRACIUNESTI</v>
      </c>
      <c r="BB17" s="269"/>
      <c r="BC17" s="269"/>
      <c r="BD17" s="270"/>
      <c r="BE17" s="290"/>
      <c r="BF17" s="291"/>
      <c r="BG17" s="104">
        <f aca="true" t="shared" si="55" ref="BG17:BG21">D17</f>
        <v>0</v>
      </c>
      <c r="BH17" s="105" t="str">
        <f aca="true" t="shared" si="56" ref="BH17:BH21">IF(E17=0,"0",E17)</f>
        <v>0</v>
      </c>
      <c r="BI17" s="250">
        <f t="shared" si="32"/>
        <v>0</v>
      </c>
      <c r="BJ17" s="286">
        <f t="shared" si="33"/>
        <v>0</v>
      </c>
    </row>
    <row r="18" spans="1:62" s="5" customFormat="1" ht="13.5" customHeight="1">
      <c r="A18" s="54">
        <f t="shared" si="0"/>
        <v>7</v>
      </c>
      <c r="B18" s="42" t="str">
        <f t="shared" si="1"/>
        <v>ANDISIMA SIGHET</v>
      </c>
      <c r="C18" s="61" t="s">
        <v>73</v>
      </c>
      <c r="D18" s="61">
        <v>356</v>
      </c>
      <c r="E18" s="62">
        <v>42582</v>
      </c>
      <c r="F18" s="63"/>
      <c r="G18" s="64">
        <v>120</v>
      </c>
      <c r="H18" s="65">
        <f t="shared" si="40"/>
        <v>120</v>
      </c>
      <c r="I18" s="102" t="str">
        <f t="shared" si="3"/>
        <v>OK</v>
      </c>
      <c r="J18" s="108">
        <f t="shared" si="4"/>
        <v>7</v>
      </c>
      <c r="K18" s="42" t="str">
        <f t="shared" si="5"/>
        <v>ANDISIMA SIGHET</v>
      </c>
      <c r="L18" s="117">
        <f t="shared" si="41"/>
        <v>356</v>
      </c>
      <c r="M18" s="118">
        <f t="shared" si="42"/>
        <v>42582</v>
      </c>
      <c r="N18" s="119">
        <f t="shared" si="43"/>
        <v>120</v>
      </c>
      <c r="O18" s="107"/>
      <c r="P18" s="107"/>
      <c r="Q18" s="132">
        <f t="shared" si="44"/>
        <v>0</v>
      </c>
      <c r="R18" s="132">
        <f t="shared" si="45"/>
        <v>0</v>
      </c>
      <c r="S18" s="132">
        <f t="shared" si="46"/>
        <v>0</v>
      </c>
      <c r="T18" s="107"/>
      <c r="U18" s="133"/>
      <c r="V18" s="134">
        <f t="shared" si="47"/>
        <v>0</v>
      </c>
      <c r="W18" s="135">
        <f t="shared" si="34"/>
        <v>0</v>
      </c>
      <c r="X18" s="135">
        <f t="shared" si="35"/>
        <v>120</v>
      </c>
      <c r="Y18" s="153">
        <f t="shared" si="48"/>
        <v>120</v>
      </c>
      <c r="Z18" s="154"/>
      <c r="AA18" s="167"/>
      <c r="AB18" s="155">
        <f t="shared" si="49"/>
        <v>120</v>
      </c>
      <c r="AD18" s="156"/>
      <c r="AE18" s="157">
        <f t="shared" si="16"/>
        <v>0</v>
      </c>
      <c r="AF18" s="156"/>
      <c r="AG18" s="157">
        <f t="shared" si="17"/>
        <v>120</v>
      </c>
      <c r="AI18" s="195">
        <f t="shared" si="36"/>
        <v>7</v>
      </c>
      <c r="AJ18" s="200" t="s">
        <v>74</v>
      </c>
      <c r="AK18" s="201"/>
      <c r="AL18" s="202"/>
      <c r="AM18" s="205"/>
      <c r="AN18" s="204"/>
      <c r="AO18" s="104">
        <f t="shared" si="50"/>
        <v>356</v>
      </c>
      <c r="AP18" s="105">
        <f t="shared" si="51"/>
        <v>42582</v>
      </c>
      <c r="AQ18" s="106">
        <f t="shared" si="52"/>
        <v>120</v>
      </c>
      <c r="AR18" s="135">
        <f t="shared" si="21"/>
        <v>120</v>
      </c>
      <c r="AS18" s="248">
        <f t="shared" si="53"/>
        <v>0</v>
      </c>
      <c r="AT18" s="249">
        <f t="shared" si="54"/>
        <v>0</v>
      </c>
      <c r="AU18" s="250">
        <f t="shared" si="24"/>
        <v>0</v>
      </c>
      <c r="AV18" s="251">
        <f t="shared" si="25"/>
        <v>120</v>
      </c>
      <c r="AW18" s="154">
        <f t="shared" si="26"/>
        <v>0</v>
      </c>
      <c r="AX18" s="155">
        <f t="shared" si="27"/>
        <v>120</v>
      </c>
      <c r="AZ18" s="195">
        <f t="shared" si="28"/>
        <v>7</v>
      </c>
      <c r="BA18" s="211" t="str">
        <f t="shared" si="29"/>
        <v>ANDISIMA SIGHET</v>
      </c>
      <c r="BB18" s="61"/>
      <c r="BC18" s="61"/>
      <c r="BD18" s="62"/>
      <c r="BE18" s="63"/>
      <c r="BF18" s="64"/>
      <c r="BG18" s="104">
        <f t="shared" si="55"/>
        <v>356</v>
      </c>
      <c r="BH18" s="105">
        <f t="shared" si="56"/>
        <v>42582</v>
      </c>
      <c r="BI18" s="250">
        <f t="shared" si="32"/>
        <v>0</v>
      </c>
      <c r="BJ18" s="286">
        <f t="shared" si="33"/>
        <v>0</v>
      </c>
    </row>
    <row r="19" spans="1:62" s="6" customFormat="1" ht="13.5">
      <c r="A19" s="54">
        <f t="shared" si="0"/>
        <v>8</v>
      </c>
      <c r="B19" s="47" t="str">
        <f t="shared" si="1"/>
        <v>TOTAL ANDISIMA</v>
      </c>
      <c r="C19" s="66"/>
      <c r="D19" s="67"/>
      <c r="E19" s="50"/>
      <c r="F19" s="52">
        <f aca="true" t="shared" si="57" ref="F19:H19">SUM(F17:F18)</f>
        <v>0</v>
      </c>
      <c r="G19" s="52">
        <f t="shared" si="57"/>
        <v>120</v>
      </c>
      <c r="H19" s="68">
        <f t="shared" si="57"/>
        <v>120</v>
      </c>
      <c r="I19" s="102" t="str">
        <f t="shared" si="3"/>
        <v>OK</v>
      </c>
      <c r="J19" s="108">
        <f t="shared" si="4"/>
        <v>8</v>
      </c>
      <c r="K19" s="47" t="str">
        <f t="shared" si="5"/>
        <v>TOTAL ANDISIMA</v>
      </c>
      <c r="L19" s="120"/>
      <c r="M19" s="121"/>
      <c r="N19" s="122">
        <f aca="true" t="shared" si="58" ref="N19:Z19">SUM(N17:N18)</f>
        <v>120</v>
      </c>
      <c r="O19" s="122">
        <f t="shared" si="58"/>
        <v>0</v>
      </c>
      <c r="P19" s="122">
        <f t="shared" si="58"/>
        <v>0</v>
      </c>
      <c r="Q19" s="122">
        <f t="shared" si="58"/>
        <v>0</v>
      </c>
      <c r="R19" s="122">
        <f t="shared" si="58"/>
        <v>0</v>
      </c>
      <c r="S19" s="122">
        <f t="shared" si="58"/>
        <v>0</v>
      </c>
      <c r="T19" s="122">
        <f t="shared" si="58"/>
        <v>0</v>
      </c>
      <c r="U19" s="122">
        <f t="shared" si="58"/>
        <v>0</v>
      </c>
      <c r="V19" s="122">
        <f t="shared" si="58"/>
        <v>0</v>
      </c>
      <c r="W19" s="122">
        <f t="shared" si="58"/>
        <v>0</v>
      </c>
      <c r="X19" s="122">
        <f t="shared" si="58"/>
        <v>120</v>
      </c>
      <c r="Y19" s="168">
        <f t="shared" si="58"/>
        <v>120</v>
      </c>
      <c r="Z19" s="169">
        <f t="shared" si="58"/>
        <v>0</v>
      </c>
      <c r="AA19" s="170"/>
      <c r="AB19" s="171">
        <f>SUM(AB17:AB18)</f>
        <v>120</v>
      </c>
      <c r="AD19" s="156"/>
      <c r="AE19" s="157">
        <f t="shared" si="16"/>
        <v>0</v>
      </c>
      <c r="AF19" s="156"/>
      <c r="AG19" s="157">
        <f t="shared" si="17"/>
        <v>120</v>
      </c>
      <c r="AI19" s="195">
        <f t="shared" si="36"/>
        <v>8</v>
      </c>
      <c r="AJ19" s="206" t="s">
        <v>75</v>
      </c>
      <c r="AK19" s="207"/>
      <c r="AL19" s="208"/>
      <c r="AM19" s="209"/>
      <c r="AN19" s="210"/>
      <c r="AO19" s="252"/>
      <c r="AP19" s="253"/>
      <c r="AQ19" s="254">
        <f aca="true" t="shared" si="59" ref="AQ19:AT19">SUM(AQ17:AQ18)</f>
        <v>120</v>
      </c>
      <c r="AR19" s="254">
        <f t="shared" si="21"/>
        <v>120</v>
      </c>
      <c r="AS19" s="254">
        <f t="shared" si="59"/>
        <v>0</v>
      </c>
      <c r="AT19" s="255">
        <f t="shared" si="59"/>
        <v>0</v>
      </c>
      <c r="AU19" s="256">
        <f t="shared" si="24"/>
        <v>0</v>
      </c>
      <c r="AV19" s="257">
        <f t="shared" si="25"/>
        <v>120</v>
      </c>
      <c r="AW19" s="266">
        <f t="shared" si="26"/>
        <v>0</v>
      </c>
      <c r="AX19" s="267">
        <f t="shared" si="27"/>
        <v>120</v>
      </c>
      <c r="AZ19" s="195">
        <f t="shared" si="28"/>
        <v>8</v>
      </c>
      <c r="BA19" s="215" t="str">
        <f t="shared" si="29"/>
        <v>TOTAL ANDISIMA</v>
      </c>
      <c r="BB19" s="271"/>
      <c r="BC19" s="271"/>
      <c r="BD19" s="272"/>
      <c r="BE19" s="292"/>
      <c r="BF19" s="293"/>
      <c r="BG19" s="252"/>
      <c r="BH19" s="253"/>
      <c r="BI19" s="256">
        <f t="shared" si="32"/>
        <v>0</v>
      </c>
      <c r="BJ19" s="289">
        <f t="shared" si="33"/>
        <v>0</v>
      </c>
    </row>
    <row r="20" spans="1:62" s="5" customFormat="1" ht="13.5" customHeight="1">
      <c r="A20" s="54">
        <f t="shared" si="0"/>
        <v>9</v>
      </c>
      <c r="B20" s="37" t="str">
        <f t="shared" si="1"/>
        <v>AQUAFARM</v>
      </c>
      <c r="C20" s="69" t="s">
        <v>76</v>
      </c>
      <c r="D20" s="69">
        <v>785</v>
      </c>
      <c r="E20" s="70">
        <v>42582</v>
      </c>
      <c r="F20" s="71">
        <v>360</v>
      </c>
      <c r="G20" s="72">
        <v>6516</v>
      </c>
      <c r="H20" s="73">
        <f t="shared" si="40"/>
        <v>6876</v>
      </c>
      <c r="I20" s="102" t="str">
        <f t="shared" si="3"/>
        <v>OK</v>
      </c>
      <c r="J20" s="108">
        <f t="shared" si="4"/>
        <v>9</v>
      </c>
      <c r="K20" s="37" t="str">
        <f t="shared" si="5"/>
        <v>AQUAFARM</v>
      </c>
      <c r="L20" s="113">
        <f t="shared" si="41"/>
        <v>785</v>
      </c>
      <c r="M20" s="114">
        <f t="shared" si="42"/>
        <v>42582</v>
      </c>
      <c r="N20" s="115">
        <f t="shared" si="43"/>
        <v>6876</v>
      </c>
      <c r="O20" s="116"/>
      <c r="P20" s="116"/>
      <c r="Q20" s="136">
        <f t="shared" si="44"/>
        <v>0</v>
      </c>
      <c r="R20" s="136">
        <f t="shared" si="45"/>
        <v>0</v>
      </c>
      <c r="S20" s="136">
        <f t="shared" si="46"/>
        <v>0</v>
      </c>
      <c r="T20" s="116"/>
      <c r="U20" s="137"/>
      <c r="V20" s="138">
        <f t="shared" si="47"/>
        <v>0</v>
      </c>
      <c r="W20" s="139">
        <f>F20-O20-Q20-T20</f>
        <v>360</v>
      </c>
      <c r="X20" s="139">
        <f>G20-P20-R20-U20</f>
        <v>6516</v>
      </c>
      <c r="Y20" s="163">
        <f t="shared" si="48"/>
        <v>6876</v>
      </c>
      <c r="Z20" s="164"/>
      <c r="AA20" s="172"/>
      <c r="AB20" s="166">
        <f t="shared" si="49"/>
        <v>6876</v>
      </c>
      <c r="AD20" s="156"/>
      <c r="AE20" s="157">
        <f t="shared" si="16"/>
        <v>360</v>
      </c>
      <c r="AF20" s="156"/>
      <c r="AG20" s="157">
        <f t="shared" si="17"/>
        <v>6516</v>
      </c>
      <c r="AI20" s="195">
        <f t="shared" si="36"/>
        <v>9</v>
      </c>
      <c r="AJ20" s="211" t="s">
        <v>77</v>
      </c>
      <c r="AK20" s="212"/>
      <c r="AL20" s="213"/>
      <c r="AM20" s="205"/>
      <c r="AN20" s="214"/>
      <c r="AO20" s="104">
        <f t="shared" si="50"/>
        <v>785</v>
      </c>
      <c r="AP20" s="105">
        <f t="shared" si="51"/>
        <v>42582</v>
      </c>
      <c r="AQ20" s="106">
        <f t="shared" si="52"/>
        <v>6876</v>
      </c>
      <c r="AR20" s="135">
        <f t="shared" si="21"/>
        <v>6876</v>
      </c>
      <c r="AS20" s="248">
        <f t="shared" si="53"/>
        <v>0</v>
      </c>
      <c r="AT20" s="249">
        <f t="shared" si="54"/>
        <v>0</v>
      </c>
      <c r="AU20" s="250">
        <f t="shared" si="24"/>
        <v>0</v>
      </c>
      <c r="AV20" s="251">
        <f t="shared" si="25"/>
        <v>6876</v>
      </c>
      <c r="AW20" s="154">
        <f t="shared" si="26"/>
        <v>0</v>
      </c>
      <c r="AX20" s="155">
        <f t="shared" si="27"/>
        <v>6876</v>
      </c>
      <c r="AZ20" s="195">
        <f t="shared" si="28"/>
        <v>9</v>
      </c>
      <c r="BA20" s="211" t="str">
        <f aca="true" t="shared" si="60" ref="BA20:BA41">AJ20</f>
        <v>AQUAFARM</v>
      </c>
      <c r="BB20" s="69"/>
      <c r="BC20" s="69"/>
      <c r="BD20" s="70"/>
      <c r="BE20" s="71"/>
      <c r="BF20" s="72"/>
      <c r="BG20" s="104">
        <f t="shared" si="55"/>
        <v>785</v>
      </c>
      <c r="BH20" s="105">
        <f t="shared" si="56"/>
        <v>42582</v>
      </c>
      <c r="BI20" s="250">
        <f t="shared" si="32"/>
        <v>0</v>
      </c>
      <c r="BJ20" s="286">
        <f t="shared" si="33"/>
        <v>0</v>
      </c>
    </row>
    <row r="21" spans="1:62" s="5" customFormat="1" ht="13.5" customHeight="1">
      <c r="A21" s="54">
        <f t="shared" si="0"/>
        <v>10</v>
      </c>
      <c r="B21" s="42" t="str">
        <f t="shared" si="1"/>
        <v>AQUAFARM</v>
      </c>
      <c r="C21" s="61"/>
      <c r="D21" s="61"/>
      <c r="E21" s="62"/>
      <c r="F21" s="63"/>
      <c r="G21" s="64"/>
      <c r="H21" s="65">
        <f t="shared" si="40"/>
        <v>0</v>
      </c>
      <c r="I21" s="102" t="str">
        <f t="shared" si="3"/>
        <v>OK</v>
      </c>
      <c r="J21" s="108">
        <f t="shared" si="4"/>
        <v>10</v>
      </c>
      <c r="K21" s="42" t="str">
        <f t="shared" si="5"/>
        <v>AQUAFARM</v>
      </c>
      <c r="L21" s="117">
        <f t="shared" si="41"/>
        <v>0</v>
      </c>
      <c r="M21" s="118" t="str">
        <f t="shared" si="42"/>
        <v>0</v>
      </c>
      <c r="N21" s="119">
        <f t="shared" si="43"/>
        <v>0</v>
      </c>
      <c r="O21" s="107"/>
      <c r="P21" s="107"/>
      <c r="Q21" s="132">
        <f t="shared" si="44"/>
        <v>0</v>
      </c>
      <c r="R21" s="132">
        <f t="shared" si="45"/>
        <v>0</v>
      </c>
      <c r="S21" s="132">
        <f t="shared" si="46"/>
        <v>0</v>
      </c>
      <c r="T21" s="107"/>
      <c r="U21" s="133"/>
      <c r="V21" s="134">
        <f t="shared" si="47"/>
        <v>0</v>
      </c>
      <c r="W21" s="135">
        <f>F21-O21-Q21-T21</f>
        <v>0</v>
      </c>
      <c r="X21" s="135">
        <f>G21-P21-R21-U21</f>
        <v>0</v>
      </c>
      <c r="Y21" s="153">
        <f t="shared" si="48"/>
        <v>0</v>
      </c>
      <c r="Z21" s="154"/>
      <c r="AA21" s="173"/>
      <c r="AB21" s="155">
        <f t="shared" si="49"/>
        <v>0</v>
      </c>
      <c r="AD21" s="156"/>
      <c r="AE21" s="157">
        <f t="shared" si="16"/>
        <v>0</v>
      </c>
      <c r="AF21" s="156"/>
      <c r="AG21" s="157">
        <f t="shared" si="17"/>
        <v>0</v>
      </c>
      <c r="AI21" s="195">
        <f t="shared" si="36"/>
        <v>10</v>
      </c>
      <c r="AJ21" s="211" t="s">
        <v>77</v>
      </c>
      <c r="AK21" s="212"/>
      <c r="AL21" s="213"/>
      <c r="AM21" s="205"/>
      <c r="AN21" s="214"/>
      <c r="AO21" s="104">
        <f t="shared" si="50"/>
        <v>0</v>
      </c>
      <c r="AP21" s="105" t="str">
        <f t="shared" si="51"/>
        <v>0</v>
      </c>
      <c r="AQ21" s="106">
        <f t="shared" si="52"/>
        <v>0</v>
      </c>
      <c r="AR21" s="135">
        <f t="shared" si="21"/>
        <v>0</v>
      </c>
      <c r="AS21" s="248">
        <f t="shared" si="53"/>
        <v>0</v>
      </c>
      <c r="AT21" s="249">
        <f t="shared" si="54"/>
        <v>0</v>
      </c>
      <c r="AU21" s="250">
        <f t="shared" si="24"/>
        <v>0</v>
      </c>
      <c r="AV21" s="251">
        <f t="shared" si="25"/>
        <v>0</v>
      </c>
      <c r="AW21" s="154">
        <f t="shared" si="26"/>
        <v>0</v>
      </c>
      <c r="AX21" s="155">
        <f t="shared" si="27"/>
        <v>0</v>
      </c>
      <c r="AZ21" s="195">
        <f t="shared" si="28"/>
        <v>10</v>
      </c>
      <c r="BA21" s="211" t="str">
        <f t="shared" si="60"/>
        <v>AQUAFARM</v>
      </c>
      <c r="BB21" s="269"/>
      <c r="BC21" s="269"/>
      <c r="BD21" s="270"/>
      <c r="BE21" s="290"/>
      <c r="BF21" s="291"/>
      <c r="BG21" s="104">
        <f t="shared" si="55"/>
        <v>0</v>
      </c>
      <c r="BH21" s="105" t="str">
        <f t="shared" si="56"/>
        <v>0</v>
      </c>
      <c r="BI21" s="250">
        <f t="shared" si="32"/>
        <v>0</v>
      </c>
      <c r="BJ21" s="286">
        <f t="shared" si="33"/>
        <v>0</v>
      </c>
    </row>
    <row r="22" spans="1:62" s="6" customFormat="1" ht="13.5">
      <c r="A22" s="54">
        <f aca="true" t="shared" si="61" ref="A22:B39">AI22</f>
        <v>11</v>
      </c>
      <c r="B22" s="47" t="str">
        <f t="shared" si="61"/>
        <v>TOTAL COMIRO INVEST</v>
      </c>
      <c r="C22" s="66"/>
      <c r="D22" s="67"/>
      <c r="E22" s="50"/>
      <c r="F22" s="52">
        <f aca="true" t="shared" si="62" ref="F22:H22">SUM(F20:F21)</f>
        <v>360</v>
      </c>
      <c r="G22" s="52">
        <f t="shared" si="62"/>
        <v>6516</v>
      </c>
      <c r="H22" s="68">
        <f t="shared" si="62"/>
        <v>6876</v>
      </c>
      <c r="I22" s="102" t="str">
        <f t="shared" si="3"/>
        <v>OK</v>
      </c>
      <c r="J22" s="108">
        <f aca="true" t="shared" si="63" ref="J22:J35">AI22</f>
        <v>11</v>
      </c>
      <c r="K22" s="47" t="str">
        <f aca="true" t="shared" si="64" ref="K22:K35">AJ22</f>
        <v>TOTAL COMIRO INVEST</v>
      </c>
      <c r="L22" s="120"/>
      <c r="M22" s="121"/>
      <c r="N22" s="122">
        <f aca="true" t="shared" si="65" ref="N22:Z22">SUM(N20:N21)</f>
        <v>6876</v>
      </c>
      <c r="O22" s="122">
        <f t="shared" si="65"/>
        <v>0</v>
      </c>
      <c r="P22" s="122">
        <f t="shared" si="65"/>
        <v>0</v>
      </c>
      <c r="Q22" s="122">
        <f t="shared" si="65"/>
        <v>0</v>
      </c>
      <c r="R22" s="122">
        <f t="shared" si="65"/>
        <v>0</v>
      </c>
      <c r="S22" s="122">
        <f t="shared" si="65"/>
        <v>0</v>
      </c>
      <c r="T22" s="122">
        <f t="shared" si="65"/>
        <v>0</v>
      </c>
      <c r="U22" s="122">
        <f t="shared" si="65"/>
        <v>0</v>
      </c>
      <c r="V22" s="122">
        <f t="shared" si="65"/>
        <v>0</v>
      </c>
      <c r="W22" s="122">
        <f t="shared" si="65"/>
        <v>360</v>
      </c>
      <c r="X22" s="122">
        <f t="shared" si="65"/>
        <v>6516</v>
      </c>
      <c r="Y22" s="168">
        <f t="shared" si="65"/>
        <v>6876</v>
      </c>
      <c r="Z22" s="169">
        <f t="shared" si="65"/>
        <v>0</v>
      </c>
      <c r="AA22" s="170"/>
      <c r="AB22" s="171">
        <f>SUM(AB20:AB21)</f>
        <v>6876</v>
      </c>
      <c r="AD22" s="156"/>
      <c r="AE22" s="157">
        <f t="shared" si="16"/>
        <v>360</v>
      </c>
      <c r="AF22" s="156"/>
      <c r="AG22" s="157">
        <f t="shared" si="17"/>
        <v>6516</v>
      </c>
      <c r="AI22" s="195">
        <f t="shared" si="36"/>
        <v>11</v>
      </c>
      <c r="AJ22" s="215" t="s">
        <v>78</v>
      </c>
      <c r="AK22" s="207"/>
      <c r="AL22" s="208"/>
      <c r="AM22" s="209"/>
      <c r="AN22" s="210"/>
      <c r="AO22" s="252"/>
      <c r="AP22" s="253"/>
      <c r="AQ22" s="254">
        <f aca="true" t="shared" si="66" ref="AQ22:AT22">SUM(AQ20:AQ21)</f>
        <v>6876</v>
      </c>
      <c r="AR22" s="254">
        <f t="shared" si="21"/>
        <v>6876</v>
      </c>
      <c r="AS22" s="254">
        <f t="shared" si="66"/>
        <v>0</v>
      </c>
      <c r="AT22" s="255">
        <f t="shared" si="66"/>
        <v>0</v>
      </c>
      <c r="AU22" s="256">
        <f t="shared" si="24"/>
        <v>0</v>
      </c>
      <c r="AV22" s="257">
        <f aca="true" t="shared" si="67" ref="AV22:AW38">Y22</f>
        <v>6876</v>
      </c>
      <c r="AW22" s="266">
        <f t="shared" si="67"/>
        <v>0</v>
      </c>
      <c r="AX22" s="267">
        <f t="shared" si="27"/>
        <v>6876</v>
      </c>
      <c r="AZ22" s="195">
        <f t="shared" si="28"/>
        <v>11</v>
      </c>
      <c r="BA22" s="215" t="str">
        <f t="shared" si="60"/>
        <v>TOTAL COMIRO INVEST</v>
      </c>
      <c r="BB22" s="271"/>
      <c r="BC22" s="271"/>
      <c r="BD22" s="272"/>
      <c r="BE22" s="292"/>
      <c r="BF22" s="293"/>
      <c r="BG22" s="252"/>
      <c r="BH22" s="253"/>
      <c r="BI22" s="256">
        <f t="shared" si="32"/>
        <v>0</v>
      </c>
      <c r="BJ22" s="289">
        <f t="shared" si="33"/>
        <v>0</v>
      </c>
    </row>
    <row r="23" spans="1:62" s="5" customFormat="1" ht="13.5" customHeight="1">
      <c r="A23" s="54">
        <f t="shared" si="61"/>
        <v>12</v>
      </c>
      <c r="B23" s="37" t="str">
        <f t="shared" si="61"/>
        <v>ASKLEPIOS BM</v>
      </c>
      <c r="C23" s="43" t="s">
        <v>79</v>
      </c>
      <c r="D23" s="43">
        <v>146</v>
      </c>
      <c r="E23" s="44">
        <v>42582</v>
      </c>
      <c r="F23" s="45"/>
      <c r="G23" s="45">
        <v>120</v>
      </c>
      <c r="H23" s="73">
        <f aca="true" t="shared" si="68" ref="H23:H25">F23+G23</f>
        <v>120</v>
      </c>
      <c r="I23" s="102" t="str">
        <f t="shared" si="3"/>
        <v>OK</v>
      </c>
      <c r="J23" s="108">
        <f t="shared" si="63"/>
        <v>12</v>
      </c>
      <c r="K23" s="37" t="str">
        <f t="shared" si="64"/>
        <v>ASKLEPIOS BM</v>
      </c>
      <c r="L23" s="113">
        <f aca="true" t="shared" si="69" ref="L23:L25">D23</f>
        <v>146</v>
      </c>
      <c r="M23" s="114">
        <f aca="true" t="shared" si="70" ref="M23:M25">IF(E23=0,"0",E23)</f>
        <v>42582</v>
      </c>
      <c r="N23" s="115">
        <f aca="true" t="shared" si="71" ref="N23:N25">H23</f>
        <v>120</v>
      </c>
      <c r="O23" s="116"/>
      <c r="P23" s="116"/>
      <c r="Q23" s="136">
        <f aca="true" t="shared" si="72" ref="Q23:Q25">IF(F23-O23-T23-AE23&gt;0,F23-O23-T23-AE23,0)</f>
        <v>0</v>
      </c>
      <c r="R23" s="136">
        <f aca="true" t="shared" si="73" ref="R23:R25">IF(G23-P23-U23-AG23&gt;0,G23-P23-U23-AG23,0)</f>
        <v>0</v>
      </c>
      <c r="S23" s="136">
        <f aca="true" t="shared" si="74" ref="S23:S25">Q23+R23</f>
        <v>0</v>
      </c>
      <c r="T23" s="116"/>
      <c r="U23" s="137"/>
      <c r="V23" s="138">
        <f aca="true" t="shared" si="75" ref="V23:V25">T23+U23</f>
        <v>0</v>
      </c>
      <c r="W23" s="139">
        <f aca="true" t="shared" si="76" ref="W23:X25">F23-O23-Q23-T23</f>
        <v>0</v>
      </c>
      <c r="X23" s="139">
        <f t="shared" si="76"/>
        <v>120</v>
      </c>
      <c r="Y23" s="163">
        <f aca="true" t="shared" si="77" ref="Y23:Y25">AB23-Z23</f>
        <v>120</v>
      </c>
      <c r="Z23" s="164"/>
      <c r="AA23" s="165"/>
      <c r="AB23" s="166">
        <f aca="true" t="shared" si="78" ref="AB23:AB25">W23+X23</f>
        <v>120</v>
      </c>
      <c r="AD23" s="156"/>
      <c r="AE23" s="157">
        <f t="shared" si="16"/>
        <v>0</v>
      </c>
      <c r="AF23" s="156"/>
      <c r="AG23" s="157">
        <f t="shared" si="17"/>
        <v>120</v>
      </c>
      <c r="AI23" s="195">
        <f t="shared" si="36"/>
        <v>12</v>
      </c>
      <c r="AJ23" s="216" t="s">
        <v>80</v>
      </c>
      <c r="AK23" s="212"/>
      <c r="AL23" s="213"/>
      <c r="AM23" s="205"/>
      <c r="AN23" s="214"/>
      <c r="AO23" s="104">
        <f aca="true" t="shared" si="79" ref="AO23:AO25">L23</f>
        <v>146</v>
      </c>
      <c r="AP23" s="105">
        <f aca="true" t="shared" si="80" ref="AP23:AP25">IF(M23=0,"0",M23)</f>
        <v>42582</v>
      </c>
      <c r="AQ23" s="106">
        <f aca="true" t="shared" si="81" ref="AQ23:AQ25">N23</f>
        <v>120</v>
      </c>
      <c r="AR23" s="135">
        <f t="shared" si="21"/>
        <v>120</v>
      </c>
      <c r="AS23" s="248">
        <f aca="true" t="shared" si="82" ref="AS23:AS28">V23</f>
        <v>0</v>
      </c>
      <c r="AT23" s="249">
        <f aca="true" t="shared" si="83" ref="AT23:AT25">O23+P23+S23</f>
        <v>0</v>
      </c>
      <c r="AU23" s="250">
        <f t="shared" si="24"/>
        <v>0</v>
      </c>
      <c r="AV23" s="251">
        <f t="shared" si="67"/>
        <v>120</v>
      </c>
      <c r="AW23" s="154">
        <f t="shared" si="67"/>
        <v>0</v>
      </c>
      <c r="AX23" s="155">
        <f t="shared" si="27"/>
        <v>120</v>
      </c>
      <c r="AZ23" s="195">
        <f aca="true" t="shared" si="84" ref="AZ23:BA41">AI23</f>
        <v>12</v>
      </c>
      <c r="BA23" s="211" t="str">
        <f t="shared" si="84"/>
        <v>ASKLEPIOS BM</v>
      </c>
      <c r="BB23" s="269"/>
      <c r="BC23" s="269"/>
      <c r="BD23" s="270"/>
      <c r="BE23" s="290"/>
      <c r="BF23" s="291"/>
      <c r="BG23" s="104">
        <f aca="true" t="shared" si="85" ref="BG23:BG25">D23</f>
        <v>146</v>
      </c>
      <c r="BH23" s="105">
        <f aca="true" t="shared" si="86" ref="BH23:BH25">IF(E23=0,"0",E23)</f>
        <v>42582</v>
      </c>
      <c r="BI23" s="250">
        <f t="shared" si="32"/>
        <v>0</v>
      </c>
      <c r="BJ23" s="286">
        <f t="shared" si="33"/>
        <v>0</v>
      </c>
    </row>
    <row r="24" spans="1:62" s="5" customFormat="1" ht="13.5" customHeight="1">
      <c r="A24" s="54">
        <f t="shared" si="61"/>
        <v>13</v>
      </c>
      <c r="B24" s="42" t="str">
        <f>AJ24</f>
        <v>ASKLEPIOS MIRES</v>
      </c>
      <c r="C24" s="43" t="s">
        <v>79</v>
      </c>
      <c r="D24" s="43">
        <v>150</v>
      </c>
      <c r="E24" s="44">
        <v>42582</v>
      </c>
      <c r="F24" s="45"/>
      <c r="G24" s="45">
        <v>120</v>
      </c>
      <c r="H24" s="65">
        <f t="shared" si="68"/>
        <v>120</v>
      </c>
      <c r="I24" s="102" t="str">
        <f t="shared" si="3"/>
        <v>OK</v>
      </c>
      <c r="J24" s="108">
        <f t="shared" si="63"/>
        <v>13</v>
      </c>
      <c r="K24" s="42" t="str">
        <f t="shared" si="64"/>
        <v>ASKLEPIOS MIRES</v>
      </c>
      <c r="L24" s="117">
        <f t="shared" si="69"/>
        <v>150</v>
      </c>
      <c r="M24" s="118">
        <f t="shared" si="70"/>
        <v>42582</v>
      </c>
      <c r="N24" s="119">
        <f t="shared" si="71"/>
        <v>120</v>
      </c>
      <c r="O24" s="107"/>
      <c r="P24" s="107"/>
      <c r="Q24" s="132">
        <f t="shared" si="72"/>
        <v>0</v>
      </c>
      <c r="R24" s="132">
        <f t="shared" si="73"/>
        <v>0</v>
      </c>
      <c r="S24" s="132">
        <f t="shared" si="74"/>
        <v>0</v>
      </c>
      <c r="T24" s="107"/>
      <c r="U24" s="133"/>
      <c r="V24" s="134">
        <f t="shared" si="75"/>
        <v>0</v>
      </c>
      <c r="W24" s="135">
        <f t="shared" si="76"/>
        <v>0</v>
      </c>
      <c r="X24" s="135">
        <f t="shared" si="76"/>
        <v>120</v>
      </c>
      <c r="Y24" s="153">
        <f t="shared" si="77"/>
        <v>120</v>
      </c>
      <c r="Z24" s="154"/>
      <c r="AA24" s="167"/>
      <c r="AB24" s="155">
        <f t="shared" si="78"/>
        <v>120</v>
      </c>
      <c r="AD24" s="156"/>
      <c r="AE24" s="157">
        <f t="shared" si="16"/>
        <v>0</v>
      </c>
      <c r="AF24" s="156"/>
      <c r="AG24" s="157">
        <f t="shared" si="17"/>
        <v>120</v>
      </c>
      <c r="AI24" s="195">
        <f t="shared" si="36"/>
        <v>13</v>
      </c>
      <c r="AJ24" s="216" t="s">
        <v>81</v>
      </c>
      <c r="AK24" s="212"/>
      <c r="AL24" s="213"/>
      <c r="AM24" s="205"/>
      <c r="AN24" s="214"/>
      <c r="AO24" s="104">
        <f t="shared" si="79"/>
        <v>150</v>
      </c>
      <c r="AP24" s="105">
        <f t="shared" si="80"/>
        <v>42582</v>
      </c>
      <c r="AQ24" s="106">
        <f t="shared" si="81"/>
        <v>120</v>
      </c>
      <c r="AR24" s="135">
        <f t="shared" si="21"/>
        <v>120</v>
      </c>
      <c r="AS24" s="248">
        <f aca="true" t="shared" si="87" ref="AS24:AW24">V24</f>
        <v>0</v>
      </c>
      <c r="AT24" s="249">
        <f t="shared" si="83"/>
        <v>0</v>
      </c>
      <c r="AU24" s="250">
        <f t="shared" si="24"/>
        <v>0</v>
      </c>
      <c r="AV24" s="251">
        <f t="shared" si="87"/>
        <v>120</v>
      </c>
      <c r="AW24" s="154">
        <f t="shared" si="87"/>
        <v>0</v>
      </c>
      <c r="AX24" s="155">
        <f t="shared" si="27"/>
        <v>120</v>
      </c>
      <c r="AZ24" s="195">
        <f t="shared" si="84"/>
        <v>13</v>
      </c>
      <c r="BA24" s="211" t="str">
        <f>AJ24</f>
        <v>ASKLEPIOS MIRES</v>
      </c>
      <c r="BB24" s="43"/>
      <c r="BC24" s="43"/>
      <c r="BD24" s="44"/>
      <c r="BE24" s="45"/>
      <c r="BF24" s="45"/>
      <c r="BG24" s="104">
        <f t="shared" si="85"/>
        <v>150</v>
      </c>
      <c r="BH24" s="105">
        <f t="shared" si="86"/>
        <v>42582</v>
      </c>
      <c r="BI24" s="250">
        <f t="shared" si="32"/>
        <v>0</v>
      </c>
      <c r="BJ24" s="286">
        <f t="shared" si="33"/>
        <v>0</v>
      </c>
    </row>
    <row r="25" spans="1:62" s="5" customFormat="1" ht="13.5" customHeight="1">
      <c r="A25" s="54">
        <f t="shared" si="61"/>
        <v>14</v>
      </c>
      <c r="B25" s="42" t="str">
        <f t="shared" si="61"/>
        <v>ASKLEPIOS MIRES</v>
      </c>
      <c r="C25" s="43"/>
      <c r="D25" s="43"/>
      <c r="E25" s="44"/>
      <c r="F25" s="45"/>
      <c r="G25" s="45"/>
      <c r="H25" s="65">
        <f t="shared" si="68"/>
        <v>0</v>
      </c>
      <c r="I25" s="102" t="str">
        <f t="shared" si="3"/>
        <v>OK</v>
      </c>
      <c r="J25" s="108">
        <f t="shared" si="63"/>
        <v>14</v>
      </c>
      <c r="K25" s="42" t="str">
        <f t="shared" si="64"/>
        <v>ASKLEPIOS MIRES</v>
      </c>
      <c r="L25" s="117">
        <f t="shared" si="69"/>
        <v>0</v>
      </c>
      <c r="M25" s="118" t="str">
        <f t="shared" si="70"/>
        <v>0</v>
      </c>
      <c r="N25" s="119">
        <f t="shared" si="71"/>
        <v>0</v>
      </c>
      <c r="O25" s="107"/>
      <c r="P25" s="107"/>
      <c r="Q25" s="132">
        <f t="shared" si="72"/>
        <v>0</v>
      </c>
      <c r="R25" s="132">
        <f t="shared" si="73"/>
        <v>0</v>
      </c>
      <c r="S25" s="132">
        <f t="shared" si="74"/>
        <v>0</v>
      </c>
      <c r="T25" s="107"/>
      <c r="U25" s="133"/>
      <c r="V25" s="134">
        <f t="shared" si="75"/>
        <v>0</v>
      </c>
      <c r="W25" s="135">
        <f t="shared" si="76"/>
        <v>0</v>
      </c>
      <c r="X25" s="135">
        <f t="shared" si="76"/>
        <v>0</v>
      </c>
      <c r="Y25" s="153">
        <f t="shared" si="77"/>
        <v>0</v>
      </c>
      <c r="Z25" s="154"/>
      <c r="AA25" s="167"/>
      <c r="AB25" s="155">
        <f t="shared" si="78"/>
        <v>0</v>
      </c>
      <c r="AD25" s="156"/>
      <c r="AE25" s="157">
        <f t="shared" si="16"/>
        <v>0</v>
      </c>
      <c r="AF25" s="156"/>
      <c r="AG25" s="157">
        <f t="shared" si="17"/>
        <v>0</v>
      </c>
      <c r="AI25" s="195">
        <f t="shared" si="36"/>
        <v>14</v>
      </c>
      <c r="AJ25" s="216" t="s">
        <v>81</v>
      </c>
      <c r="AK25" s="212"/>
      <c r="AL25" s="213"/>
      <c r="AM25" s="205"/>
      <c r="AN25" s="214"/>
      <c r="AO25" s="104">
        <f t="shared" si="79"/>
        <v>0</v>
      </c>
      <c r="AP25" s="105" t="str">
        <f t="shared" si="80"/>
        <v>0</v>
      </c>
      <c r="AQ25" s="106">
        <f t="shared" si="81"/>
        <v>0</v>
      </c>
      <c r="AR25" s="135">
        <f t="shared" si="21"/>
        <v>0</v>
      </c>
      <c r="AS25" s="248">
        <f t="shared" si="82"/>
        <v>0</v>
      </c>
      <c r="AT25" s="249">
        <f t="shared" si="83"/>
        <v>0</v>
      </c>
      <c r="AU25" s="250">
        <f t="shared" si="24"/>
        <v>0</v>
      </c>
      <c r="AV25" s="251">
        <f t="shared" si="67"/>
        <v>0</v>
      </c>
      <c r="AW25" s="154">
        <f t="shared" si="67"/>
        <v>0</v>
      </c>
      <c r="AX25" s="155">
        <f t="shared" si="27"/>
        <v>0</v>
      </c>
      <c r="AZ25" s="195">
        <f t="shared" si="84"/>
        <v>14</v>
      </c>
      <c r="BA25" s="211" t="str">
        <f t="shared" si="84"/>
        <v>ASKLEPIOS MIRES</v>
      </c>
      <c r="BB25" s="269"/>
      <c r="BC25" s="269"/>
      <c r="BD25" s="270"/>
      <c r="BE25" s="290"/>
      <c r="BF25" s="291"/>
      <c r="BG25" s="104">
        <f t="shared" si="85"/>
        <v>0</v>
      </c>
      <c r="BH25" s="105" t="str">
        <f t="shared" si="86"/>
        <v>0</v>
      </c>
      <c r="BI25" s="250">
        <f t="shared" si="32"/>
        <v>0</v>
      </c>
      <c r="BJ25" s="286">
        <f t="shared" si="33"/>
        <v>0</v>
      </c>
    </row>
    <row r="26" spans="1:62" s="6" customFormat="1" ht="13.5">
      <c r="A26" s="54">
        <f t="shared" si="61"/>
        <v>15</v>
      </c>
      <c r="B26" s="47" t="str">
        <f aca="true" t="shared" si="88" ref="B26:B32">AJ26</f>
        <v>TOTAL ASKLEPIOS</v>
      </c>
      <c r="C26" s="66"/>
      <c r="D26" s="67"/>
      <c r="E26" s="50"/>
      <c r="F26" s="52">
        <f aca="true" t="shared" si="89" ref="F26:H26">SUM(F23:F25)</f>
        <v>0</v>
      </c>
      <c r="G26" s="52">
        <f t="shared" si="89"/>
        <v>240</v>
      </c>
      <c r="H26" s="68">
        <f t="shared" si="89"/>
        <v>240</v>
      </c>
      <c r="I26" s="102" t="str">
        <f t="shared" si="3"/>
        <v>OK</v>
      </c>
      <c r="J26" s="108">
        <f t="shared" si="63"/>
        <v>15</v>
      </c>
      <c r="K26" s="47" t="str">
        <f t="shared" si="64"/>
        <v>TOTAL ASKLEPIOS</v>
      </c>
      <c r="L26" s="120"/>
      <c r="M26" s="121"/>
      <c r="N26" s="122">
        <f aca="true" t="shared" si="90" ref="N26:Z26">SUM(N23:N25)</f>
        <v>240</v>
      </c>
      <c r="O26" s="122">
        <f t="shared" si="90"/>
        <v>0</v>
      </c>
      <c r="P26" s="122">
        <f t="shared" si="90"/>
        <v>0</v>
      </c>
      <c r="Q26" s="122">
        <f t="shared" si="90"/>
        <v>0</v>
      </c>
      <c r="R26" s="122">
        <f t="shared" si="90"/>
        <v>0</v>
      </c>
      <c r="S26" s="122">
        <f t="shared" si="90"/>
        <v>0</v>
      </c>
      <c r="T26" s="122">
        <f t="shared" si="90"/>
        <v>0</v>
      </c>
      <c r="U26" s="122">
        <f t="shared" si="90"/>
        <v>0</v>
      </c>
      <c r="V26" s="122">
        <f t="shared" si="90"/>
        <v>0</v>
      </c>
      <c r="W26" s="122">
        <f t="shared" si="90"/>
        <v>0</v>
      </c>
      <c r="X26" s="122">
        <f t="shared" si="90"/>
        <v>240</v>
      </c>
      <c r="Y26" s="168">
        <f t="shared" si="90"/>
        <v>240</v>
      </c>
      <c r="Z26" s="169">
        <f t="shared" si="90"/>
        <v>0</v>
      </c>
      <c r="AA26" s="170"/>
      <c r="AB26" s="171">
        <f>SUM(AB23:AB25)</f>
        <v>240</v>
      </c>
      <c r="AD26" s="156"/>
      <c r="AE26" s="157">
        <f t="shared" si="16"/>
        <v>0</v>
      </c>
      <c r="AF26" s="156"/>
      <c r="AG26" s="157">
        <f t="shared" si="17"/>
        <v>240</v>
      </c>
      <c r="AI26" s="195">
        <f t="shared" si="36"/>
        <v>15</v>
      </c>
      <c r="AJ26" s="206" t="s">
        <v>82</v>
      </c>
      <c r="AK26" s="207"/>
      <c r="AL26" s="208"/>
      <c r="AM26" s="209"/>
      <c r="AN26" s="210"/>
      <c r="AO26" s="252"/>
      <c r="AP26" s="253"/>
      <c r="AQ26" s="254">
        <f aca="true" t="shared" si="91" ref="AQ26:AT26">SUM(AQ23:AQ25)</f>
        <v>240</v>
      </c>
      <c r="AR26" s="254">
        <f t="shared" si="21"/>
        <v>240</v>
      </c>
      <c r="AS26" s="254">
        <f t="shared" si="91"/>
        <v>0</v>
      </c>
      <c r="AT26" s="255">
        <f t="shared" si="91"/>
        <v>0</v>
      </c>
      <c r="AU26" s="256">
        <f t="shared" si="24"/>
        <v>0</v>
      </c>
      <c r="AV26" s="257">
        <f>Y26</f>
        <v>240</v>
      </c>
      <c r="AW26" s="266">
        <f aca="true" t="shared" si="92" ref="AW26:AW32">Z26</f>
        <v>0</v>
      </c>
      <c r="AX26" s="267">
        <f t="shared" si="27"/>
        <v>240</v>
      </c>
      <c r="AZ26" s="195">
        <f t="shared" si="84"/>
        <v>15</v>
      </c>
      <c r="BA26" s="215" t="str">
        <f t="shared" si="84"/>
        <v>TOTAL ASKLEPIOS</v>
      </c>
      <c r="BB26" s="271"/>
      <c r="BC26" s="271"/>
      <c r="BD26" s="272"/>
      <c r="BE26" s="292"/>
      <c r="BF26" s="293"/>
      <c r="BG26" s="252"/>
      <c r="BH26" s="253"/>
      <c r="BI26" s="256">
        <f t="shared" si="32"/>
        <v>0</v>
      </c>
      <c r="BJ26" s="289">
        <f t="shared" si="33"/>
        <v>0</v>
      </c>
    </row>
    <row r="27" spans="1:62" s="6" customFormat="1" ht="12.75">
      <c r="A27" s="54">
        <f t="shared" si="61"/>
        <v>16</v>
      </c>
      <c r="B27" s="37" t="str">
        <f t="shared" si="88"/>
        <v>ATLAS ASUAJ</v>
      </c>
      <c r="C27" s="69"/>
      <c r="D27" s="69"/>
      <c r="E27" s="70"/>
      <c r="F27" s="71"/>
      <c r="G27" s="72"/>
      <c r="H27" s="73">
        <f aca="true" t="shared" si="93" ref="H27:H31">F27+G27</f>
        <v>0</v>
      </c>
      <c r="I27" s="102" t="str">
        <f aca="true" t="shared" si="94" ref="I27:I32">IF(H27=N27,"OK","ATENTIE")</f>
        <v>OK</v>
      </c>
      <c r="J27" s="108">
        <f t="shared" si="63"/>
        <v>16</v>
      </c>
      <c r="K27" s="37" t="str">
        <f t="shared" si="64"/>
        <v>ATLAS ASUAJ</v>
      </c>
      <c r="L27" s="113">
        <f aca="true" t="shared" si="95" ref="L27:L31">D27</f>
        <v>0</v>
      </c>
      <c r="M27" s="114" t="str">
        <f aca="true" t="shared" si="96" ref="M27:M31">IF(E27=0,"0",E27)</f>
        <v>0</v>
      </c>
      <c r="N27" s="115">
        <f aca="true" t="shared" si="97" ref="N27:N31">H27</f>
        <v>0</v>
      </c>
      <c r="O27" s="116"/>
      <c r="P27" s="116"/>
      <c r="Q27" s="136">
        <f aca="true" t="shared" si="98" ref="Q27:Q31">IF(F27-O27-T27-AE27&gt;0,F27-O27-T27-AE27,0)</f>
        <v>0</v>
      </c>
      <c r="R27" s="136">
        <f aca="true" t="shared" si="99" ref="R27:R31">IF(G27-P27-U27-AG27&gt;0,G27-P27-U27-AG27,0)</f>
        <v>0</v>
      </c>
      <c r="S27" s="136">
        <f aca="true" t="shared" si="100" ref="S27:S31">Q27+R27</f>
        <v>0</v>
      </c>
      <c r="T27" s="116"/>
      <c r="U27" s="137"/>
      <c r="V27" s="138">
        <f aca="true" t="shared" si="101" ref="V27:V31">T27+U27</f>
        <v>0</v>
      </c>
      <c r="W27" s="139">
        <f aca="true" t="shared" si="102" ref="W27:W31">F27-O27-Q27-T27</f>
        <v>0</v>
      </c>
      <c r="X27" s="139">
        <f aca="true" t="shared" si="103" ref="X27:X31">G27-P27-R27-U27</f>
        <v>0</v>
      </c>
      <c r="Y27" s="163">
        <f aca="true" t="shared" si="104" ref="Y27:Y31">AB27-Z27</f>
        <v>0</v>
      </c>
      <c r="Z27" s="164"/>
      <c r="AA27" s="172"/>
      <c r="AB27" s="166">
        <f aca="true" t="shared" si="105" ref="AB27:AB31">W27+X27</f>
        <v>0</v>
      </c>
      <c r="AC27" s="5"/>
      <c r="AD27" s="156"/>
      <c r="AE27" s="157">
        <f aca="true" t="shared" si="106" ref="AE27:AE32">F27</f>
        <v>0</v>
      </c>
      <c r="AF27" s="156"/>
      <c r="AG27" s="157">
        <f aca="true" t="shared" si="107" ref="AG27:AG32">G27</f>
        <v>0</v>
      </c>
      <c r="AH27" s="5"/>
      <c r="AI27" s="195">
        <f t="shared" si="36"/>
        <v>16</v>
      </c>
      <c r="AJ27" s="211" t="s">
        <v>83</v>
      </c>
      <c r="AK27" s="212"/>
      <c r="AL27" s="213"/>
      <c r="AM27" s="205"/>
      <c r="AN27" s="214"/>
      <c r="AO27" s="104">
        <f aca="true" t="shared" si="108" ref="AO27:AO31">L27</f>
        <v>0</v>
      </c>
      <c r="AP27" s="105" t="str">
        <f aca="true" t="shared" si="109" ref="AP27:AP31">IF(M27=0,"0",M27)</f>
        <v>0</v>
      </c>
      <c r="AQ27" s="106">
        <f aca="true" t="shared" si="110" ref="AQ27:AQ31">N27</f>
        <v>0</v>
      </c>
      <c r="AR27" s="135">
        <f aca="true" t="shared" si="111" ref="AR27:AR32">AQ27-AS27</f>
        <v>0</v>
      </c>
      <c r="AS27" s="248">
        <f t="shared" si="82"/>
        <v>0</v>
      </c>
      <c r="AT27" s="249">
        <f aca="true" t="shared" si="112" ref="AT27:AT31">O27+P27+S27</f>
        <v>0</v>
      </c>
      <c r="AU27" s="250">
        <f aca="true" t="shared" si="113" ref="AU27:AU32">Z27</f>
        <v>0</v>
      </c>
      <c r="AV27" s="251">
        <f aca="true" t="shared" si="114" ref="AV27:AV32">Y27</f>
        <v>0</v>
      </c>
      <c r="AW27" s="273"/>
      <c r="AX27" s="274"/>
      <c r="AZ27" s="195">
        <f t="shared" si="84"/>
        <v>16</v>
      </c>
      <c r="BA27" s="275" t="s">
        <v>83</v>
      </c>
      <c r="BB27" s="276"/>
      <c r="BC27" s="276"/>
      <c r="BD27" s="277"/>
      <c r="BE27" s="294"/>
      <c r="BF27" s="295"/>
      <c r="BG27" s="296"/>
      <c r="BH27" s="297"/>
      <c r="BI27" s="298"/>
      <c r="BJ27" s="299"/>
    </row>
    <row r="28" spans="1:62" s="6" customFormat="1" ht="12.75">
      <c r="A28" s="54">
        <f t="shared" si="61"/>
        <v>17</v>
      </c>
      <c r="B28" s="42" t="str">
        <f t="shared" si="88"/>
        <v>ATLAS SISESTI</v>
      </c>
      <c r="C28" s="61" t="s">
        <v>84</v>
      </c>
      <c r="D28" s="61">
        <v>275</v>
      </c>
      <c r="E28" s="62">
        <v>42582</v>
      </c>
      <c r="F28" s="63"/>
      <c r="G28" s="64">
        <v>120</v>
      </c>
      <c r="H28" s="65">
        <f t="shared" si="93"/>
        <v>120</v>
      </c>
      <c r="I28" s="102" t="str">
        <f t="shared" si="94"/>
        <v>OK</v>
      </c>
      <c r="J28" s="108">
        <f t="shared" si="63"/>
        <v>17</v>
      </c>
      <c r="K28" s="42" t="str">
        <f t="shared" si="64"/>
        <v>ATLAS SISESTI</v>
      </c>
      <c r="L28" s="117">
        <f t="shared" si="95"/>
        <v>275</v>
      </c>
      <c r="M28" s="118">
        <f t="shared" si="96"/>
        <v>42582</v>
      </c>
      <c r="N28" s="119">
        <f t="shared" si="97"/>
        <v>120</v>
      </c>
      <c r="O28" s="107"/>
      <c r="P28" s="107"/>
      <c r="Q28" s="132">
        <f t="shared" si="98"/>
        <v>0</v>
      </c>
      <c r="R28" s="132">
        <f t="shared" si="99"/>
        <v>0</v>
      </c>
      <c r="S28" s="132">
        <f t="shared" si="100"/>
        <v>0</v>
      </c>
      <c r="T28" s="107"/>
      <c r="U28" s="133"/>
      <c r="V28" s="134">
        <f t="shared" si="101"/>
        <v>0</v>
      </c>
      <c r="W28" s="135">
        <f t="shared" si="102"/>
        <v>0</v>
      </c>
      <c r="X28" s="135">
        <f t="shared" si="103"/>
        <v>120</v>
      </c>
      <c r="Y28" s="153">
        <f t="shared" si="104"/>
        <v>120</v>
      </c>
      <c r="Z28" s="154"/>
      <c r="AA28" s="173"/>
      <c r="AB28" s="155">
        <f t="shared" si="105"/>
        <v>120</v>
      </c>
      <c r="AC28" s="5"/>
      <c r="AD28" s="156"/>
      <c r="AE28" s="157">
        <f t="shared" si="106"/>
        <v>0</v>
      </c>
      <c r="AF28" s="156"/>
      <c r="AG28" s="157">
        <f t="shared" si="107"/>
        <v>120</v>
      </c>
      <c r="AH28" s="5"/>
      <c r="AI28" s="195">
        <f t="shared" si="36"/>
        <v>17</v>
      </c>
      <c r="AJ28" s="211" t="s">
        <v>85</v>
      </c>
      <c r="AK28" s="212"/>
      <c r="AL28" s="213"/>
      <c r="AM28" s="205"/>
      <c r="AN28" s="214"/>
      <c r="AO28" s="104">
        <f t="shared" si="108"/>
        <v>275</v>
      </c>
      <c r="AP28" s="105">
        <f t="shared" si="109"/>
        <v>42582</v>
      </c>
      <c r="AQ28" s="106">
        <f t="shared" si="110"/>
        <v>120</v>
      </c>
      <c r="AR28" s="135">
        <f t="shared" si="111"/>
        <v>120</v>
      </c>
      <c r="AS28" s="248">
        <f t="shared" si="82"/>
        <v>0</v>
      </c>
      <c r="AT28" s="249">
        <f t="shared" si="112"/>
        <v>0</v>
      </c>
      <c r="AU28" s="250">
        <f t="shared" si="113"/>
        <v>0</v>
      </c>
      <c r="AV28" s="251">
        <f t="shared" si="114"/>
        <v>120</v>
      </c>
      <c r="AW28" s="273"/>
      <c r="AX28" s="274"/>
      <c r="AZ28" s="195">
        <f t="shared" si="84"/>
        <v>17</v>
      </c>
      <c r="BA28" s="275" t="s">
        <v>85</v>
      </c>
      <c r="BB28" s="276"/>
      <c r="BC28" s="276"/>
      <c r="BD28" s="277"/>
      <c r="BE28" s="294"/>
      <c r="BF28" s="295"/>
      <c r="BG28" s="296"/>
      <c r="BH28" s="297"/>
      <c r="BI28" s="298"/>
      <c r="BJ28" s="299"/>
    </row>
    <row r="29" spans="1:62" s="6" customFormat="1" ht="13.5">
      <c r="A29" s="54">
        <f t="shared" si="61"/>
        <v>18</v>
      </c>
      <c r="B29" s="47" t="str">
        <f t="shared" si="88"/>
        <v>TOTAL ATLAS FARM</v>
      </c>
      <c r="C29" s="66"/>
      <c r="D29" s="67"/>
      <c r="E29" s="50"/>
      <c r="F29" s="52">
        <f aca="true" t="shared" si="115" ref="F29:H29">SUM(F27:F28)</f>
        <v>0</v>
      </c>
      <c r="G29" s="52">
        <f t="shared" si="115"/>
        <v>120</v>
      </c>
      <c r="H29" s="68">
        <f t="shared" si="115"/>
        <v>120</v>
      </c>
      <c r="I29" s="102" t="str">
        <f t="shared" si="94"/>
        <v>OK</v>
      </c>
      <c r="J29" s="108">
        <f t="shared" si="63"/>
        <v>18</v>
      </c>
      <c r="K29" s="47" t="str">
        <f t="shared" si="64"/>
        <v>TOTAL ATLAS FARM</v>
      </c>
      <c r="L29" s="120"/>
      <c r="M29" s="121"/>
      <c r="N29" s="122">
        <f aca="true" t="shared" si="116" ref="N29:Z29">SUM(N27:N28)</f>
        <v>120</v>
      </c>
      <c r="O29" s="122">
        <f t="shared" si="116"/>
        <v>0</v>
      </c>
      <c r="P29" s="122">
        <f t="shared" si="116"/>
        <v>0</v>
      </c>
      <c r="Q29" s="122">
        <f t="shared" si="116"/>
        <v>0</v>
      </c>
      <c r="R29" s="122">
        <f t="shared" si="116"/>
        <v>0</v>
      </c>
      <c r="S29" s="122">
        <f t="shared" si="116"/>
        <v>0</v>
      </c>
      <c r="T29" s="122">
        <f t="shared" si="116"/>
        <v>0</v>
      </c>
      <c r="U29" s="122">
        <f t="shared" si="116"/>
        <v>0</v>
      </c>
      <c r="V29" s="122">
        <f t="shared" si="116"/>
        <v>0</v>
      </c>
      <c r="W29" s="122">
        <f t="shared" si="116"/>
        <v>0</v>
      </c>
      <c r="X29" s="122">
        <f t="shared" si="116"/>
        <v>120</v>
      </c>
      <c r="Y29" s="168">
        <f t="shared" si="116"/>
        <v>120</v>
      </c>
      <c r="Z29" s="169">
        <f t="shared" si="116"/>
        <v>0</v>
      </c>
      <c r="AA29" s="170"/>
      <c r="AB29" s="171">
        <f>SUM(AB27:AB28)</f>
        <v>120</v>
      </c>
      <c r="AD29" s="156"/>
      <c r="AE29" s="157">
        <f t="shared" si="106"/>
        <v>0</v>
      </c>
      <c r="AF29" s="156"/>
      <c r="AG29" s="157">
        <f t="shared" si="107"/>
        <v>120</v>
      </c>
      <c r="AI29" s="195">
        <f t="shared" si="36"/>
        <v>18</v>
      </c>
      <c r="AJ29" s="215" t="s">
        <v>86</v>
      </c>
      <c r="AK29" s="207"/>
      <c r="AL29" s="208"/>
      <c r="AM29" s="209"/>
      <c r="AN29" s="210"/>
      <c r="AO29" s="252"/>
      <c r="AP29" s="253"/>
      <c r="AQ29" s="254">
        <f aca="true" t="shared" si="117" ref="AQ29:AT29">SUM(AQ27:AQ28)</f>
        <v>120</v>
      </c>
      <c r="AR29" s="254">
        <f t="shared" si="111"/>
        <v>120</v>
      </c>
      <c r="AS29" s="254">
        <f t="shared" si="117"/>
        <v>0</v>
      </c>
      <c r="AT29" s="255">
        <f t="shared" si="117"/>
        <v>0</v>
      </c>
      <c r="AU29" s="256">
        <f t="shared" si="113"/>
        <v>0</v>
      </c>
      <c r="AV29" s="257">
        <f t="shared" si="114"/>
        <v>120</v>
      </c>
      <c r="AW29" s="273"/>
      <c r="AX29" s="274"/>
      <c r="AZ29" s="195">
        <f t="shared" si="84"/>
        <v>18</v>
      </c>
      <c r="BA29" s="275" t="s">
        <v>86</v>
      </c>
      <c r="BB29" s="276"/>
      <c r="BC29" s="276"/>
      <c r="BD29" s="277"/>
      <c r="BE29" s="294"/>
      <c r="BF29" s="295"/>
      <c r="BG29" s="296"/>
      <c r="BH29" s="297"/>
      <c r="BI29" s="298"/>
      <c r="BJ29" s="299"/>
    </row>
    <row r="30" spans="1:62" s="6" customFormat="1" ht="12.75">
      <c r="A30" s="54">
        <f t="shared" si="61"/>
        <v>19</v>
      </c>
      <c r="B30" s="37" t="str">
        <f t="shared" si="88"/>
        <v>AVE</v>
      </c>
      <c r="C30" s="69" t="s">
        <v>87</v>
      </c>
      <c r="D30" s="69">
        <v>39</v>
      </c>
      <c r="E30" s="70">
        <v>42582</v>
      </c>
      <c r="F30" s="71"/>
      <c r="G30" s="72">
        <v>120</v>
      </c>
      <c r="H30" s="73">
        <f t="shared" si="93"/>
        <v>120</v>
      </c>
      <c r="I30" s="102" t="str">
        <f t="shared" si="94"/>
        <v>OK</v>
      </c>
      <c r="J30" s="108">
        <f t="shared" si="63"/>
        <v>19</v>
      </c>
      <c r="K30" s="37" t="str">
        <f t="shared" si="64"/>
        <v>AVE</v>
      </c>
      <c r="L30" s="113">
        <f t="shared" si="95"/>
        <v>39</v>
      </c>
      <c r="M30" s="114">
        <f t="shared" si="96"/>
        <v>42582</v>
      </c>
      <c r="N30" s="115">
        <f t="shared" si="97"/>
        <v>120</v>
      </c>
      <c r="O30" s="116"/>
      <c r="P30" s="116"/>
      <c r="Q30" s="136">
        <f t="shared" si="98"/>
        <v>0</v>
      </c>
      <c r="R30" s="136">
        <f t="shared" si="99"/>
        <v>0</v>
      </c>
      <c r="S30" s="136">
        <f t="shared" si="100"/>
        <v>0</v>
      </c>
      <c r="T30" s="116"/>
      <c r="U30" s="137"/>
      <c r="V30" s="138">
        <f t="shared" si="101"/>
        <v>0</v>
      </c>
      <c r="W30" s="139">
        <f t="shared" si="102"/>
        <v>0</v>
      </c>
      <c r="X30" s="139">
        <f t="shared" si="103"/>
        <v>120</v>
      </c>
      <c r="Y30" s="163">
        <f t="shared" si="104"/>
        <v>120</v>
      </c>
      <c r="Z30" s="164"/>
      <c r="AA30" s="172"/>
      <c r="AB30" s="166">
        <f t="shared" si="105"/>
        <v>120</v>
      </c>
      <c r="AC30" s="5"/>
      <c r="AD30" s="156"/>
      <c r="AE30" s="157">
        <f t="shared" si="106"/>
        <v>0</v>
      </c>
      <c r="AF30" s="156"/>
      <c r="AG30" s="157">
        <f t="shared" si="107"/>
        <v>120</v>
      </c>
      <c r="AH30" s="5"/>
      <c r="AI30" s="195">
        <f t="shared" si="36"/>
        <v>19</v>
      </c>
      <c r="AJ30" s="211" t="s">
        <v>88</v>
      </c>
      <c r="AK30" s="212"/>
      <c r="AL30" s="213"/>
      <c r="AM30" s="205"/>
      <c r="AN30" s="214"/>
      <c r="AO30" s="104">
        <f t="shared" si="108"/>
        <v>39</v>
      </c>
      <c r="AP30" s="105">
        <f t="shared" si="109"/>
        <v>42582</v>
      </c>
      <c r="AQ30" s="106">
        <f t="shared" si="110"/>
        <v>120</v>
      </c>
      <c r="AR30" s="135">
        <f t="shared" si="111"/>
        <v>120</v>
      </c>
      <c r="AS30" s="248">
        <f aca="true" t="shared" si="118" ref="AS30:AS34">V30</f>
        <v>0</v>
      </c>
      <c r="AT30" s="249">
        <f t="shared" si="112"/>
        <v>0</v>
      </c>
      <c r="AU30" s="250">
        <f t="shared" si="113"/>
        <v>0</v>
      </c>
      <c r="AV30" s="251">
        <f t="shared" si="114"/>
        <v>120</v>
      </c>
      <c r="AW30" s="154">
        <f t="shared" si="92"/>
        <v>0</v>
      </c>
      <c r="AX30" s="155">
        <f aca="true" t="shared" si="119" ref="AX30:AX32">AR30-AT30</f>
        <v>120</v>
      </c>
      <c r="AY30" s="5"/>
      <c r="AZ30" s="195">
        <f aca="true" t="shared" si="120" ref="AZ30:BA32">AI30</f>
        <v>19</v>
      </c>
      <c r="BA30" s="211" t="str">
        <f t="shared" si="120"/>
        <v>AVE</v>
      </c>
      <c r="BB30" s="69"/>
      <c r="BC30" s="69"/>
      <c r="BD30" s="70"/>
      <c r="BE30" s="71"/>
      <c r="BF30" s="72"/>
      <c r="BG30" s="104">
        <f aca="true" t="shared" si="121" ref="BG30:BG34">D30</f>
        <v>39</v>
      </c>
      <c r="BH30" s="105">
        <f aca="true" t="shared" si="122" ref="BH30:BH34">IF(E30=0,"0",E30)</f>
        <v>42582</v>
      </c>
      <c r="BI30" s="250">
        <f aca="true" t="shared" si="123" ref="BI30:BI32">BJ30</f>
        <v>0</v>
      </c>
      <c r="BJ30" s="286">
        <f aca="true" t="shared" si="124" ref="BJ30:BJ32">Z30</f>
        <v>0</v>
      </c>
    </row>
    <row r="31" spans="1:62" s="6" customFormat="1" ht="12.75">
      <c r="A31" s="54">
        <f t="shared" si="61"/>
        <v>20</v>
      </c>
      <c r="B31" s="42" t="str">
        <f t="shared" si="88"/>
        <v>AVE</v>
      </c>
      <c r="C31" s="61"/>
      <c r="D31" s="61"/>
      <c r="E31" s="62"/>
      <c r="F31" s="63"/>
      <c r="G31" s="64"/>
      <c r="H31" s="65">
        <f t="shared" si="93"/>
        <v>0</v>
      </c>
      <c r="I31" s="102" t="str">
        <f t="shared" si="94"/>
        <v>OK</v>
      </c>
      <c r="J31" s="108">
        <f t="shared" si="63"/>
        <v>20</v>
      </c>
      <c r="K31" s="42" t="str">
        <f t="shared" si="64"/>
        <v>AVE</v>
      </c>
      <c r="L31" s="117">
        <f t="shared" si="95"/>
        <v>0</v>
      </c>
      <c r="M31" s="118" t="str">
        <f t="shared" si="96"/>
        <v>0</v>
      </c>
      <c r="N31" s="119">
        <f t="shared" si="97"/>
        <v>0</v>
      </c>
      <c r="O31" s="107"/>
      <c r="P31" s="107"/>
      <c r="Q31" s="132">
        <f t="shared" si="98"/>
        <v>0</v>
      </c>
      <c r="R31" s="132">
        <f t="shared" si="99"/>
        <v>0</v>
      </c>
      <c r="S31" s="132">
        <f t="shared" si="100"/>
        <v>0</v>
      </c>
      <c r="T31" s="107"/>
      <c r="U31" s="133"/>
      <c r="V31" s="134">
        <f t="shared" si="101"/>
        <v>0</v>
      </c>
      <c r="W31" s="135">
        <f t="shared" si="102"/>
        <v>0</v>
      </c>
      <c r="X31" s="135">
        <f t="shared" si="103"/>
        <v>0</v>
      </c>
      <c r="Y31" s="153">
        <f t="shared" si="104"/>
        <v>0</v>
      </c>
      <c r="Z31" s="154"/>
      <c r="AA31" s="173"/>
      <c r="AB31" s="155">
        <f t="shared" si="105"/>
        <v>0</v>
      </c>
      <c r="AC31" s="5"/>
      <c r="AD31" s="156"/>
      <c r="AE31" s="157">
        <f t="shared" si="106"/>
        <v>0</v>
      </c>
      <c r="AF31" s="156"/>
      <c r="AG31" s="157">
        <f t="shared" si="107"/>
        <v>0</v>
      </c>
      <c r="AH31" s="5"/>
      <c r="AI31" s="195">
        <f t="shared" si="36"/>
        <v>20</v>
      </c>
      <c r="AJ31" s="211" t="s">
        <v>88</v>
      </c>
      <c r="AK31" s="212"/>
      <c r="AL31" s="213"/>
      <c r="AM31" s="205"/>
      <c r="AN31" s="214"/>
      <c r="AO31" s="104">
        <f t="shared" si="108"/>
        <v>0</v>
      </c>
      <c r="AP31" s="105" t="str">
        <f t="shared" si="109"/>
        <v>0</v>
      </c>
      <c r="AQ31" s="106">
        <f t="shared" si="110"/>
        <v>0</v>
      </c>
      <c r="AR31" s="135">
        <f t="shared" si="111"/>
        <v>0</v>
      </c>
      <c r="AS31" s="248">
        <f t="shared" si="118"/>
        <v>0</v>
      </c>
      <c r="AT31" s="249">
        <f t="shared" si="112"/>
        <v>0</v>
      </c>
      <c r="AU31" s="250">
        <f t="shared" si="113"/>
        <v>0</v>
      </c>
      <c r="AV31" s="251">
        <f t="shared" si="114"/>
        <v>0</v>
      </c>
      <c r="AW31" s="154">
        <f t="shared" si="92"/>
        <v>0</v>
      </c>
      <c r="AX31" s="155">
        <f t="shared" si="119"/>
        <v>0</v>
      </c>
      <c r="AY31" s="5"/>
      <c r="AZ31" s="195">
        <f t="shared" si="120"/>
        <v>20</v>
      </c>
      <c r="BA31" s="211" t="str">
        <f t="shared" si="120"/>
        <v>AVE</v>
      </c>
      <c r="BB31" s="269"/>
      <c r="BC31" s="269"/>
      <c r="BD31" s="270"/>
      <c r="BE31" s="290"/>
      <c r="BF31" s="291"/>
      <c r="BG31" s="104">
        <f t="shared" si="121"/>
        <v>0</v>
      </c>
      <c r="BH31" s="105" t="str">
        <f t="shared" si="122"/>
        <v>0</v>
      </c>
      <c r="BI31" s="250">
        <f t="shared" si="123"/>
        <v>0</v>
      </c>
      <c r="BJ31" s="286">
        <f t="shared" si="124"/>
        <v>0</v>
      </c>
    </row>
    <row r="32" spans="1:62" s="6" customFormat="1" ht="13.5">
      <c r="A32" s="54">
        <f t="shared" si="61"/>
        <v>21</v>
      </c>
      <c r="B32" s="47" t="str">
        <f t="shared" si="88"/>
        <v>TOTAL AVE</v>
      </c>
      <c r="C32" s="66"/>
      <c r="D32" s="67"/>
      <c r="E32" s="50"/>
      <c r="F32" s="52">
        <f aca="true" t="shared" si="125" ref="F32:H32">SUM(F30:F31)</f>
        <v>0</v>
      </c>
      <c r="G32" s="52">
        <f t="shared" si="125"/>
        <v>120</v>
      </c>
      <c r="H32" s="68">
        <f t="shared" si="125"/>
        <v>120</v>
      </c>
      <c r="I32" s="102" t="str">
        <f t="shared" si="94"/>
        <v>OK</v>
      </c>
      <c r="J32" s="108">
        <f t="shared" si="63"/>
        <v>21</v>
      </c>
      <c r="K32" s="47" t="str">
        <f t="shared" si="64"/>
        <v>TOTAL AVE</v>
      </c>
      <c r="L32" s="120"/>
      <c r="M32" s="121"/>
      <c r="N32" s="122">
        <f aca="true" t="shared" si="126" ref="N32:Z32">SUM(N30:N31)</f>
        <v>120</v>
      </c>
      <c r="O32" s="122">
        <f t="shared" si="126"/>
        <v>0</v>
      </c>
      <c r="P32" s="122">
        <f t="shared" si="126"/>
        <v>0</v>
      </c>
      <c r="Q32" s="122">
        <f t="shared" si="126"/>
        <v>0</v>
      </c>
      <c r="R32" s="122">
        <f t="shared" si="126"/>
        <v>0</v>
      </c>
      <c r="S32" s="122">
        <f t="shared" si="126"/>
        <v>0</v>
      </c>
      <c r="T32" s="122">
        <f t="shared" si="126"/>
        <v>0</v>
      </c>
      <c r="U32" s="122">
        <f t="shared" si="126"/>
        <v>0</v>
      </c>
      <c r="V32" s="122">
        <f t="shared" si="126"/>
        <v>0</v>
      </c>
      <c r="W32" s="122">
        <f t="shared" si="126"/>
        <v>0</v>
      </c>
      <c r="X32" s="122">
        <f t="shared" si="126"/>
        <v>120</v>
      </c>
      <c r="Y32" s="168">
        <f t="shared" si="126"/>
        <v>120</v>
      </c>
      <c r="Z32" s="169">
        <f t="shared" si="126"/>
        <v>0</v>
      </c>
      <c r="AA32" s="170"/>
      <c r="AB32" s="171">
        <f>SUM(AB30:AB31)</f>
        <v>120</v>
      </c>
      <c r="AD32" s="156"/>
      <c r="AE32" s="157">
        <f t="shared" si="106"/>
        <v>0</v>
      </c>
      <c r="AF32" s="156"/>
      <c r="AG32" s="157">
        <f t="shared" si="107"/>
        <v>120</v>
      </c>
      <c r="AI32" s="195">
        <f t="shared" si="36"/>
        <v>21</v>
      </c>
      <c r="AJ32" s="215" t="s">
        <v>89</v>
      </c>
      <c r="AK32" s="207"/>
      <c r="AL32" s="208"/>
      <c r="AM32" s="209"/>
      <c r="AN32" s="210"/>
      <c r="AO32" s="252"/>
      <c r="AP32" s="253"/>
      <c r="AQ32" s="254">
        <f aca="true" t="shared" si="127" ref="AQ32:AT32">SUM(AQ30:AQ31)</f>
        <v>120</v>
      </c>
      <c r="AR32" s="254">
        <f t="shared" si="111"/>
        <v>120</v>
      </c>
      <c r="AS32" s="254">
        <f t="shared" si="127"/>
        <v>0</v>
      </c>
      <c r="AT32" s="255">
        <f t="shared" si="127"/>
        <v>0</v>
      </c>
      <c r="AU32" s="256">
        <f t="shared" si="113"/>
        <v>0</v>
      </c>
      <c r="AV32" s="257">
        <f t="shared" si="114"/>
        <v>120</v>
      </c>
      <c r="AW32" s="266">
        <f t="shared" si="92"/>
        <v>0</v>
      </c>
      <c r="AX32" s="267">
        <f t="shared" si="119"/>
        <v>120</v>
      </c>
      <c r="AZ32" s="195">
        <f t="shared" si="120"/>
        <v>21</v>
      </c>
      <c r="BA32" s="215" t="str">
        <f t="shared" si="120"/>
        <v>TOTAL AVE</v>
      </c>
      <c r="BB32" s="271"/>
      <c r="BC32" s="271"/>
      <c r="BD32" s="272"/>
      <c r="BE32" s="292"/>
      <c r="BF32" s="293"/>
      <c r="BG32" s="252"/>
      <c r="BH32" s="253"/>
      <c r="BI32" s="256">
        <f t="shared" si="123"/>
        <v>0</v>
      </c>
      <c r="BJ32" s="289">
        <f t="shared" si="124"/>
        <v>0</v>
      </c>
    </row>
    <row r="33" spans="1:62" s="5" customFormat="1" ht="12.75">
      <c r="A33" s="54">
        <f t="shared" si="61"/>
        <v>19</v>
      </c>
      <c r="B33" s="55" t="str">
        <f t="shared" si="61"/>
        <v>BERES</v>
      </c>
      <c r="C33" s="69" t="s">
        <v>90</v>
      </c>
      <c r="D33" s="69">
        <v>2005</v>
      </c>
      <c r="E33" s="70">
        <v>42582</v>
      </c>
      <c r="F33" s="71"/>
      <c r="G33" s="72">
        <v>2880</v>
      </c>
      <c r="H33" s="74">
        <f aca="true" t="shared" si="128" ref="H33:H37">F33+G33</f>
        <v>2880</v>
      </c>
      <c r="I33" s="102" t="str">
        <f t="shared" si="3"/>
        <v>OK</v>
      </c>
      <c r="J33" s="108">
        <f t="shared" si="63"/>
        <v>19</v>
      </c>
      <c r="K33" s="42" t="str">
        <f t="shared" si="64"/>
        <v>BERES</v>
      </c>
      <c r="L33" s="104">
        <f aca="true" t="shared" si="129" ref="L33:L37">D33</f>
        <v>2005</v>
      </c>
      <c r="M33" s="105">
        <f aca="true" t="shared" si="130" ref="M33:M37">IF(E33=0,"0",E33)</f>
        <v>42582</v>
      </c>
      <c r="N33" s="106">
        <f aca="true" t="shared" si="131" ref="N33:N37">H33</f>
        <v>2880</v>
      </c>
      <c r="O33" s="107"/>
      <c r="P33" s="107"/>
      <c r="Q33" s="132">
        <f aca="true" t="shared" si="132" ref="Q33:Q37">IF(F33-O33-T33-AE33&gt;0,F33-O33-T33-AE33,0)</f>
        <v>0</v>
      </c>
      <c r="R33" s="132">
        <f aca="true" t="shared" si="133" ref="R33:R37">IF(G33-P33-U33-AG33&gt;0,G33-P33-U33-AG33,0)</f>
        <v>0</v>
      </c>
      <c r="S33" s="132">
        <f aca="true" t="shared" si="134" ref="S33:S37">Q33+R33</f>
        <v>0</v>
      </c>
      <c r="T33" s="107"/>
      <c r="U33" s="137"/>
      <c r="V33" s="135">
        <f aca="true" t="shared" si="135" ref="V33:V37">T33+U33</f>
        <v>0</v>
      </c>
      <c r="W33" s="135">
        <f aca="true" t="shared" si="136" ref="W33:W37">F33-O33-Q33-T33</f>
        <v>0</v>
      </c>
      <c r="X33" s="135">
        <f aca="true" t="shared" si="137" ref="X33:X37">G33-P33-R33-U33</f>
        <v>2880</v>
      </c>
      <c r="Y33" s="153">
        <f aca="true" t="shared" si="138" ref="Y33:Y37">AB33-Z33</f>
        <v>2880</v>
      </c>
      <c r="Z33" s="154"/>
      <c r="AA33" s="167"/>
      <c r="AB33" s="155">
        <f aca="true" t="shared" si="139" ref="AB33:AB37">W33+X33</f>
        <v>2880</v>
      </c>
      <c r="AD33" s="156"/>
      <c r="AE33" s="157">
        <f t="shared" si="16"/>
        <v>0</v>
      </c>
      <c r="AF33" s="156"/>
      <c r="AG33" s="157">
        <f t="shared" si="17"/>
        <v>2880</v>
      </c>
      <c r="AI33" s="195">
        <f>AI29+1</f>
        <v>19</v>
      </c>
      <c r="AJ33" s="217" t="s">
        <v>91</v>
      </c>
      <c r="AK33" s="218"/>
      <c r="AL33" s="218"/>
      <c r="AM33" s="219"/>
      <c r="AN33" s="214"/>
      <c r="AO33" s="104">
        <f aca="true" t="shared" si="140" ref="AO33:AO37">L33</f>
        <v>2005</v>
      </c>
      <c r="AP33" s="105">
        <f aca="true" t="shared" si="141" ref="AP33:AP37">IF(M33=0,"0",M33)</f>
        <v>42582</v>
      </c>
      <c r="AQ33" s="106">
        <f aca="true" t="shared" si="142" ref="AQ33:AQ37">N33</f>
        <v>2880</v>
      </c>
      <c r="AR33" s="135">
        <f t="shared" si="21"/>
        <v>2880</v>
      </c>
      <c r="AS33" s="248">
        <f t="shared" si="118"/>
        <v>0</v>
      </c>
      <c r="AT33" s="249">
        <f aca="true" t="shared" si="143" ref="AT33:AT37">O33+P33+S33</f>
        <v>0</v>
      </c>
      <c r="AU33" s="250">
        <f t="shared" si="24"/>
        <v>0</v>
      </c>
      <c r="AV33" s="251">
        <f t="shared" si="67"/>
        <v>2880</v>
      </c>
      <c r="AW33" s="154">
        <f t="shared" si="67"/>
        <v>0</v>
      </c>
      <c r="AX33" s="155">
        <f t="shared" si="27"/>
        <v>2880</v>
      </c>
      <c r="AZ33" s="195">
        <f t="shared" si="84"/>
        <v>19</v>
      </c>
      <c r="BA33" s="217" t="str">
        <f t="shared" si="60"/>
        <v>BERES</v>
      </c>
      <c r="BB33" s="278"/>
      <c r="BC33" s="278"/>
      <c r="BD33" s="278"/>
      <c r="BE33" s="300"/>
      <c r="BF33" s="291"/>
      <c r="BG33" s="104">
        <f t="shared" si="121"/>
        <v>2005</v>
      </c>
      <c r="BH33" s="105">
        <f t="shared" si="122"/>
        <v>42582</v>
      </c>
      <c r="BI33" s="250">
        <f t="shared" si="32"/>
        <v>0</v>
      </c>
      <c r="BJ33" s="286">
        <f t="shared" si="33"/>
        <v>0</v>
      </c>
    </row>
    <row r="34" spans="1:62" s="5" customFormat="1" ht="12.75">
      <c r="A34" s="54">
        <f t="shared" si="61"/>
        <v>20</v>
      </c>
      <c r="B34" s="42" t="str">
        <f t="shared" si="61"/>
        <v>BERES</v>
      </c>
      <c r="C34" s="43"/>
      <c r="D34" s="43"/>
      <c r="E34" s="44"/>
      <c r="F34" s="45"/>
      <c r="G34" s="45"/>
      <c r="H34" s="46">
        <f t="shared" si="128"/>
        <v>0</v>
      </c>
      <c r="I34" s="102" t="str">
        <f t="shared" si="3"/>
        <v>OK</v>
      </c>
      <c r="J34" s="108">
        <f t="shared" si="63"/>
        <v>20</v>
      </c>
      <c r="K34" s="42" t="str">
        <f t="shared" si="64"/>
        <v>BERES</v>
      </c>
      <c r="L34" s="104">
        <f t="shared" si="129"/>
        <v>0</v>
      </c>
      <c r="M34" s="105" t="str">
        <f t="shared" si="130"/>
        <v>0</v>
      </c>
      <c r="N34" s="106">
        <f t="shared" si="131"/>
        <v>0</v>
      </c>
      <c r="O34" s="107"/>
      <c r="P34" s="107"/>
      <c r="Q34" s="132">
        <f t="shared" si="132"/>
        <v>0</v>
      </c>
      <c r="R34" s="132">
        <f t="shared" si="133"/>
        <v>0</v>
      </c>
      <c r="S34" s="132">
        <f t="shared" si="134"/>
        <v>0</v>
      </c>
      <c r="T34" s="107"/>
      <c r="U34" s="133"/>
      <c r="V34" s="135">
        <f t="shared" si="135"/>
        <v>0</v>
      </c>
      <c r="W34" s="135">
        <f t="shared" si="136"/>
        <v>0</v>
      </c>
      <c r="X34" s="135">
        <f t="shared" si="137"/>
        <v>0</v>
      </c>
      <c r="Y34" s="153">
        <f t="shared" si="138"/>
        <v>0</v>
      </c>
      <c r="Z34" s="154"/>
      <c r="AA34" s="167"/>
      <c r="AB34" s="155">
        <f t="shared" si="139"/>
        <v>0</v>
      </c>
      <c r="AD34" s="156"/>
      <c r="AE34" s="157">
        <f t="shared" si="16"/>
        <v>0</v>
      </c>
      <c r="AF34" s="156"/>
      <c r="AG34" s="157">
        <f t="shared" si="17"/>
        <v>0</v>
      </c>
      <c r="AI34" s="195">
        <f t="shared" si="36"/>
        <v>20</v>
      </c>
      <c r="AJ34" s="217" t="s">
        <v>91</v>
      </c>
      <c r="AK34" s="218"/>
      <c r="AL34" s="218"/>
      <c r="AM34" s="219"/>
      <c r="AN34" s="214"/>
      <c r="AO34" s="104">
        <f t="shared" si="140"/>
        <v>0</v>
      </c>
      <c r="AP34" s="105" t="str">
        <f t="shared" si="141"/>
        <v>0</v>
      </c>
      <c r="AQ34" s="106">
        <f t="shared" si="142"/>
        <v>0</v>
      </c>
      <c r="AR34" s="135">
        <f t="shared" si="21"/>
        <v>0</v>
      </c>
      <c r="AS34" s="248">
        <f t="shared" si="118"/>
        <v>0</v>
      </c>
      <c r="AT34" s="249">
        <f t="shared" si="143"/>
        <v>0</v>
      </c>
      <c r="AU34" s="250">
        <f t="shared" si="24"/>
        <v>0</v>
      </c>
      <c r="AV34" s="251">
        <f t="shared" si="67"/>
        <v>0</v>
      </c>
      <c r="AW34" s="154">
        <f t="shared" si="67"/>
        <v>0</v>
      </c>
      <c r="AX34" s="155">
        <f t="shared" si="27"/>
        <v>0</v>
      </c>
      <c r="AZ34" s="195">
        <f t="shared" si="84"/>
        <v>20</v>
      </c>
      <c r="BA34" s="217" t="str">
        <f t="shared" si="60"/>
        <v>BERES</v>
      </c>
      <c r="BB34" s="278"/>
      <c r="BC34" s="278"/>
      <c r="BD34" s="278"/>
      <c r="BE34" s="300"/>
      <c r="BF34" s="291"/>
      <c r="BG34" s="104">
        <f t="shared" si="121"/>
        <v>0</v>
      </c>
      <c r="BH34" s="105" t="str">
        <f t="shared" si="122"/>
        <v>0</v>
      </c>
      <c r="BI34" s="250">
        <f t="shared" si="32"/>
        <v>0</v>
      </c>
      <c r="BJ34" s="286">
        <f t="shared" si="33"/>
        <v>0</v>
      </c>
    </row>
    <row r="35" spans="1:62" s="6" customFormat="1" ht="13.5">
      <c r="A35" s="54">
        <f t="shared" si="61"/>
        <v>21</v>
      </c>
      <c r="B35" s="47" t="str">
        <f t="shared" si="61"/>
        <v>TOTAL BERES</v>
      </c>
      <c r="C35" s="48"/>
      <c r="D35" s="49"/>
      <c r="E35" s="50"/>
      <c r="F35" s="51">
        <f aca="true" t="shared" si="144" ref="F35:H35">SUM(F33:F34)</f>
        <v>0</v>
      </c>
      <c r="G35" s="52">
        <f t="shared" si="144"/>
        <v>2880</v>
      </c>
      <c r="H35" s="53">
        <f t="shared" si="144"/>
        <v>2880</v>
      </c>
      <c r="I35" s="102" t="str">
        <f t="shared" si="3"/>
        <v>OK</v>
      </c>
      <c r="J35" s="108">
        <f t="shared" si="63"/>
        <v>21</v>
      </c>
      <c r="K35" s="47" t="str">
        <f t="shared" si="64"/>
        <v>TOTAL BERES</v>
      </c>
      <c r="L35" s="120"/>
      <c r="M35" s="121"/>
      <c r="N35" s="122">
        <f aca="true" t="shared" si="145" ref="N35:Z35">SUM(N33:N34)</f>
        <v>2880</v>
      </c>
      <c r="O35" s="122">
        <f t="shared" si="145"/>
        <v>0</v>
      </c>
      <c r="P35" s="122">
        <f t="shared" si="145"/>
        <v>0</v>
      </c>
      <c r="Q35" s="122">
        <f t="shared" si="145"/>
        <v>0</v>
      </c>
      <c r="R35" s="122">
        <f t="shared" si="145"/>
        <v>0</v>
      </c>
      <c r="S35" s="122">
        <f t="shared" si="145"/>
        <v>0</v>
      </c>
      <c r="T35" s="122">
        <f t="shared" si="145"/>
        <v>0</v>
      </c>
      <c r="U35" s="122">
        <f t="shared" si="145"/>
        <v>0</v>
      </c>
      <c r="V35" s="122">
        <f t="shared" si="145"/>
        <v>0</v>
      </c>
      <c r="W35" s="122">
        <f t="shared" si="145"/>
        <v>0</v>
      </c>
      <c r="X35" s="122">
        <f t="shared" si="145"/>
        <v>2880</v>
      </c>
      <c r="Y35" s="168">
        <f t="shared" si="145"/>
        <v>2880</v>
      </c>
      <c r="Z35" s="169">
        <f t="shared" si="145"/>
        <v>0</v>
      </c>
      <c r="AA35" s="170"/>
      <c r="AB35" s="171">
        <f>SUM(AB33:AB34)</f>
        <v>2880</v>
      </c>
      <c r="AD35" s="156"/>
      <c r="AE35" s="157">
        <f t="shared" si="16"/>
        <v>0</v>
      </c>
      <c r="AF35" s="156"/>
      <c r="AG35" s="157">
        <f t="shared" si="17"/>
        <v>2880</v>
      </c>
      <c r="AI35" s="195">
        <f t="shared" si="36"/>
        <v>21</v>
      </c>
      <c r="AJ35" s="220" t="s">
        <v>92</v>
      </c>
      <c r="AK35" s="221"/>
      <c r="AL35" s="221"/>
      <c r="AM35" s="222"/>
      <c r="AN35" s="222"/>
      <c r="AO35" s="252"/>
      <c r="AP35" s="253"/>
      <c r="AQ35" s="254">
        <f aca="true" t="shared" si="146" ref="AQ35:AT35">SUM(AQ33:AQ34)</f>
        <v>2880</v>
      </c>
      <c r="AR35" s="254">
        <f t="shared" si="21"/>
        <v>2880</v>
      </c>
      <c r="AS35" s="254">
        <f t="shared" si="146"/>
        <v>0</v>
      </c>
      <c r="AT35" s="255">
        <f t="shared" si="146"/>
        <v>0</v>
      </c>
      <c r="AU35" s="256">
        <f t="shared" si="24"/>
        <v>0</v>
      </c>
      <c r="AV35" s="257">
        <f t="shared" si="67"/>
        <v>2880</v>
      </c>
      <c r="AW35" s="266">
        <f t="shared" si="67"/>
        <v>0</v>
      </c>
      <c r="AX35" s="267">
        <f t="shared" si="27"/>
        <v>2880</v>
      </c>
      <c r="AZ35" s="195">
        <f t="shared" si="84"/>
        <v>21</v>
      </c>
      <c r="BA35" s="220" t="str">
        <f t="shared" si="60"/>
        <v>TOTAL BERES</v>
      </c>
      <c r="BB35" s="279"/>
      <c r="BC35" s="279"/>
      <c r="BD35" s="279"/>
      <c r="BE35" s="301"/>
      <c r="BF35" s="301"/>
      <c r="BG35" s="252"/>
      <c r="BH35" s="253"/>
      <c r="BI35" s="256">
        <f t="shared" si="32"/>
        <v>0</v>
      </c>
      <c r="BJ35" s="289">
        <f t="shared" si="33"/>
        <v>0</v>
      </c>
    </row>
    <row r="36" spans="1:62" s="5" customFormat="1" ht="12.75">
      <c r="A36" s="54">
        <f t="shared" si="61"/>
        <v>22</v>
      </c>
      <c r="B36" s="42" t="str">
        <f t="shared" si="61"/>
        <v>BILASCO</v>
      </c>
      <c r="C36" s="75" t="s">
        <v>93</v>
      </c>
      <c r="D36" s="75">
        <v>59</v>
      </c>
      <c r="E36" s="76">
        <v>42582</v>
      </c>
      <c r="F36" s="77"/>
      <c r="G36" s="78">
        <v>240</v>
      </c>
      <c r="H36" s="46">
        <f t="shared" si="128"/>
        <v>240</v>
      </c>
      <c r="I36" s="102" t="str">
        <f t="shared" si="3"/>
        <v>OK</v>
      </c>
      <c r="J36" s="108">
        <f aca="true" t="shared" si="147" ref="J36:K38">AI36</f>
        <v>22</v>
      </c>
      <c r="K36" s="42" t="str">
        <f t="shared" si="147"/>
        <v>BILASCO</v>
      </c>
      <c r="L36" s="104">
        <f t="shared" si="129"/>
        <v>59</v>
      </c>
      <c r="M36" s="105">
        <f t="shared" si="130"/>
        <v>42582</v>
      </c>
      <c r="N36" s="106">
        <f t="shared" si="131"/>
        <v>240</v>
      </c>
      <c r="O36" s="107"/>
      <c r="P36" s="107"/>
      <c r="Q36" s="132">
        <f t="shared" si="132"/>
        <v>0</v>
      </c>
      <c r="R36" s="132">
        <f t="shared" si="133"/>
        <v>0</v>
      </c>
      <c r="S36" s="132">
        <f t="shared" si="134"/>
        <v>0</v>
      </c>
      <c r="T36" s="107"/>
      <c r="U36" s="140"/>
      <c r="V36" s="135">
        <f t="shared" si="135"/>
        <v>0</v>
      </c>
      <c r="W36" s="135">
        <f t="shared" si="136"/>
        <v>0</v>
      </c>
      <c r="X36" s="135">
        <f t="shared" si="137"/>
        <v>240</v>
      </c>
      <c r="Y36" s="153">
        <f t="shared" si="138"/>
        <v>240</v>
      </c>
      <c r="Z36" s="154"/>
      <c r="AA36" s="167"/>
      <c r="AB36" s="155">
        <f t="shared" si="139"/>
        <v>240</v>
      </c>
      <c r="AD36" s="156"/>
      <c r="AE36" s="157">
        <f aca="true" t="shared" si="148" ref="AE36:AE41">F36</f>
        <v>0</v>
      </c>
      <c r="AF36" s="156"/>
      <c r="AG36" s="157">
        <f aca="true" t="shared" si="149" ref="AG36:AG41">G36</f>
        <v>240</v>
      </c>
      <c r="AI36" s="195">
        <f t="shared" si="36"/>
        <v>22</v>
      </c>
      <c r="AJ36" s="216" t="s">
        <v>94</v>
      </c>
      <c r="AK36" s="212"/>
      <c r="AL36" s="213"/>
      <c r="AM36" s="205"/>
      <c r="AN36" s="214"/>
      <c r="AO36" s="104">
        <f t="shared" si="140"/>
        <v>59</v>
      </c>
      <c r="AP36" s="105">
        <f t="shared" si="141"/>
        <v>42582</v>
      </c>
      <c r="AQ36" s="106">
        <f t="shared" si="142"/>
        <v>240</v>
      </c>
      <c r="AR36" s="135">
        <f aca="true" t="shared" si="150" ref="AR36:AR41">AQ36-AS36</f>
        <v>240</v>
      </c>
      <c r="AS36" s="248">
        <f aca="true" t="shared" si="151" ref="AS36:AS40">V36</f>
        <v>0</v>
      </c>
      <c r="AT36" s="249">
        <f t="shared" si="143"/>
        <v>0</v>
      </c>
      <c r="AU36" s="250">
        <f t="shared" si="24"/>
        <v>0</v>
      </c>
      <c r="AV36" s="251">
        <f t="shared" si="67"/>
        <v>240</v>
      </c>
      <c r="AW36" s="154">
        <f t="shared" si="67"/>
        <v>0</v>
      </c>
      <c r="AX36" s="155">
        <f aca="true" t="shared" si="152" ref="AX36:AX41">AR36-AT36</f>
        <v>240</v>
      </c>
      <c r="AZ36" s="195">
        <f t="shared" si="84"/>
        <v>22</v>
      </c>
      <c r="BA36" s="191" t="str">
        <f t="shared" si="60"/>
        <v>BILASCO</v>
      </c>
      <c r="BB36" s="265"/>
      <c r="BC36" s="265"/>
      <c r="BD36" s="265"/>
      <c r="BE36" s="284"/>
      <c r="BF36" s="291"/>
      <c r="BG36" s="104">
        <f aca="true" t="shared" si="153" ref="BG36:BG40">D36</f>
        <v>59</v>
      </c>
      <c r="BH36" s="105">
        <f aca="true" t="shared" si="154" ref="BH36:BH40">IF(E36=0,"0",E36)</f>
        <v>42582</v>
      </c>
      <c r="BI36" s="250">
        <f t="shared" si="32"/>
        <v>0</v>
      </c>
      <c r="BJ36" s="286">
        <f aca="true" t="shared" si="155" ref="BJ36:BJ41">Z36</f>
        <v>0</v>
      </c>
    </row>
    <row r="37" spans="1:62" s="5" customFormat="1" ht="12.75">
      <c r="A37" s="54">
        <f t="shared" si="61"/>
        <v>23</v>
      </c>
      <c r="B37" s="42" t="str">
        <f t="shared" si="61"/>
        <v>BILASCO</v>
      </c>
      <c r="C37" s="43"/>
      <c r="D37" s="43"/>
      <c r="E37" s="44"/>
      <c r="F37" s="45"/>
      <c r="G37" s="45"/>
      <c r="H37" s="46">
        <f t="shared" si="128"/>
        <v>0</v>
      </c>
      <c r="I37" s="102" t="str">
        <f t="shared" si="3"/>
        <v>OK</v>
      </c>
      <c r="J37" s="108">
        <f t="shared" si="147"/>
        <v>23</v>
      </c>
      <c r="K37" s="42" t="str">
        <f t="shared" si="147"/>
        <v>BILASCO</v>
      </c>
      <c r="L37" s="104">
        <f t="shared" si="129"/>
        <v>0</v>
      </c>
      <c r="M37" s="105" t="str">
        <f t="shared" si="130"/>
        <v>0</v>
      </c>
      <c r="N37" s="106">
        <f t="shared" si="131"/>
        <v>0</v>
      </c>
      <c r="O37" s="107"/>
      <c r="P37" s="107"/>
      <c r="Q37" s="132">
        <f t="shared" si="132"/>
        <v>0</v>
      </c>
      <c r="R37" s="132">
        <f t="shared" si="133"/>
        <v>0</v>
      </c>
      <c r="S37" s="132">
        <f t="shared" si="134"/>
        <v>0</v>
      </c>
      <c r="T37" s="107"/>
      <c r="U37" s="141"/>
      <c r="V37" s="135">
        <f t="shared" si="135"/>
        <v>0</v>
      </c>
      <c r="W37" s="135">
        <f t="shared" si="136"/>
        <v>0</v>
      </c>
      <c r="X37" s="135">
        <f t="shared" si="137"/>
        <v>0</v>
      </c>
      <c r="Y37" s="153">
        <f t="shared" si="138"/>
        <v>0</v>
      </c>
      <c r="Z37" s="154"/>
      <c r="AA37" s="167"/>
      <c r="AB37" s="155">
        <f t="shared" si="139"/>
        <v>0</v>
      </c>
      <c r="AD37" s="156"/>
      <c r="AE37" s="157">
        <f t="shared" si="148"/>
        <v>0</v>
      </c>
      <c r="AF37" s="156"/>
      <c r="AG37" s="157">
        <f t="shared" si="149"/>
        <v>0</v>
      </c>
      <c r="AI37" s="195">
        <f t="shared" si="36"/>
        <v>23</v>
      </c>
      <c r="AJ37" s="216" t="s">
        <v>94</v>
      </c>
      <c r="AK37" s="212"/>
      <c r="AL37" s="213"/>
      <c r="AM37" s="205"/>
      <c r="AN37" s="214"/>
      <c r="AO37" s="104">
        <f t="shared" si="140"/>
        <v>0</v>
      </c>
      <c r="AP37" s="105" t="str">
        <f t="shared" si="141"/>
        <v>0</v>
      </c>
      <c r="AQ37" s="106">
        <f t="shared" si="142"/>
        <v>0</v>
      </c>
      <c r="AR37" s="135">
        <f t="shared" si="150"/>
        <v>0</v>
      </c>
      <c r="AS37" s="248">
        <f t="shared" si="151"/>
        <v>0</v>
      </c>
      <c r="AT37" s="249">
        <f t="shared" si="143"/>
        <v>0</v>
      </c>
      <c r="AU37" s="250">
        <f t="shared" si="24"/>
        <v>0</v>
      </c>
      <c r="AV37" s="251">
        <f t="shared" si="67"/>
        <v>0</v>
      </c>
      <c r="AW37" s="154">
        <f t="shared" si="67"/>
        <v>0</v>
      </c>
      <c r="AX37" s="155">
        <f t="shared" si="152"/>
        <v>0</v>
      </c>
      <c r="AZ37" s="195">
        <f t="shared" si="84"/>
        <v>23</v>
      </c>
      <c r="BA37" s="191" t="str">
        <f t="shared" si="60"/>
        <v>BILASCO</v>
      </c>
      <c r="BB37" s="265"/>
      <c r="BC37" s="265"/>
      <c r="BD37" s="265"/>
      <c r="BE37" s="284"/>
      <c r="BF37" s="291"/>
      <c r="BG37" s="104">
        <f t="shared" si="153"/>
        <v>0</v>
      </c>
      <c r="BH37" s="105" t="str">
        <f t="shared" si="154"/>
        <v>0</v>
      </c>
      <c r="BI37" s="250">
        <f t="shared" si="32"/>
        <v>0</v>
      </c>
      <c r="BJ37" s="286">
        <f t="shared" si="155"/>
        <v>0</v>
      </c>
    </row>
    <row r="38" spans="1:62" s="6" customFormat="1" ht="13.5">
      <c r="A38" s="54">
        <f t="shared" si="61"/>
        <v>24</v>
      </c>
      <c r="B38" s="47" t="str">
        <f t="shared" si="61"/>
        <v>TOTAL BILASCO</v>
      </c>
      <c r="C38" s="48"/>
      <c r="D38" s="49"/>
      <c r="E38" s="50"/>
      <c r="F38" s="51">
        <f aca="true" t="shared" si="156" ref="F38:H38">SUM(F36:F37)</f>
        <v>0</v>
      </c>
      <c r="G38" s="52">
        <f t="shared" si="156"/>
        <v>240</v>
      </c>
      <c r="H38" s="53">
        <f t="shared" si="156"/>
        <v>240</v>
      </c>
      <c r="I38" s="102" t="str">
        <f t="shared" si="3"/>
        <v>OK</v>
      </c>
      <c r="J38" s="108">
        <f t="shared" si="147"/>
        <v>24</v>
      </c>
      <c r="K38" s="47" t="str">
        <f t="shared" si="147"/>
        <v>TOTAL BILASCO</v>
      </c>
      <c r="L38" s="120"/>
      <c r="M38" s="121"/>
      <c r="N38" s="122">
        <f aca="true" t="shared" si="157" ref="N38:Z38">SUM(N36:N37)</f>
        <v>240</v>
      </c>
      <c r="O38" s="122">
        <f t="shared" si="157"/>
        <v>0</v>
      </c>
      <c r="P38" s="122">
        <f t="shared" si="157"/>
        <v>0</v>
      </c>
      <c r="Q38" s="122">
        <f t="shared" si="157"/>
        <v>0</v>
      </c>
      <c r="R38" s="122">
        <f t="shared" si="157"/>
        <v>0</v>
      </c>
      <c r="S38" s="122">
        <f t="shared" si="157"/>
        <v>0</v>
      </c>
      <c r="T38" s="122">
        <f t="shared" si="157"/>
        <v>0</v>
      </c>
      <c r="U38" s="122">
        <f t="shared" si="157"/>
        <v>0</v>
      </c>
      <c r="V38" s="122">
        <f t="shared" si="157"/>
        <v>0</v>
      </c>
      <c r="W38" s="122">
        <f t="shared" si="157"/>
        <v>0</v>
      </c>
      <c r="X38" s="122">
        <f t="shared" si="157"/>
        <v>240</v>
      </c>
      <c r="Y38" s="168">
        <f t="shared" si="157"/>
        <v>240</v>
      </c>
      <c r="Z38" s="169">
        <f t="shared" si="157"/>
        <v>0</v>
      </c>
      <c r="AA38" s="170"/>
      <c r="AB38" s="171">
        <f>SUM(AB36:AB37)</f>
        <v>240</v>
      </c>
      <c r="AD38" s="156"/>
      <c r="AE38" s="157">
        <f t="shared" si="148"/>
        <v>0</v>
      </c>
      <c r="AF38" s="156"/>
      <c r="AG38" s="157">
        <f t="shared" si="149"/>
        <v>240</v>
      </c>
      <c r="AI38" s="195">
        <f t="shared" si="36"/>
        <v>24</v>
      </c>
      <c r="AJ38" s="206" t="s">
        <v>95</v>
      </c>
      <c r="AK38" s="207"/>
      <c r="AL38" s="208"/>
      <c r="AM38" s="209"/>
      <c r="AN38" s="210"/>
      <c r="AO38" s="252"/>
      <c r="AP38" s="253"/>
      <c r="AQ38" s="254">
        <f aca="true" t="shared" si="158" ref="AQ38:AT38">SUM(AQ36:AQ37)</f>
        <v>240</v>
      </c>
      <c r="AR38" s="254">
        <f t="shared" si="150"/>
        <v>240</v>
      </c>
      <c r="AS38" s="254">
        <f t="shared" si="158"/>
        <v>0</v>
      </c>
      <c r="AT38" s="255">
        <f t="shared" si="158"/>
        <v>0</v>
      </c>
      <c r="AU38" s="256">
        <f t="shared" si="24"/>
        <v>0</v>
      </c>
      <c r="AV38" s="257">
        <f t="shared" si="67"/>
        <v>240</v>
      </c>
      <c r="AW38" s="266">
        <f t="shared" si="67"/>
        <v>0</v>
      </c>
      <c r="AX38" s="267">
        <f t="shared" si="152"/>
        <v>240</v>
      </c>
      <c r="AZ38" s="195">
        <f t="shared" si="84"/>
        <v>24</v>
      </c>
      <c r="BA38" s="196" t="str">
        <f t="shared" si="60"/>
        <v>TOTAL BILASCO</v>
      </c>
      <c r="BB38" s="268"/>
      <c r="BC38" s="268"/>
      <c r="BD38" s="268"/>
      <c r="BE38" s="287"/>
      <c r="BF38" s="288"/>
      <c r="BG38" s="252"/>
      <c r="BH38" s="253"/>
      <c r="BI38" s="256">
        <f t="shared" si="32"/>
        <v>0</v>
      </c>
      <c r="BJ38" s="289">
        <f t="shared" si="155"/>
        <v>0</v>
      </c>
    </row>
    <row r="39" spans="1:62" s="5" customFormat="1" ht="12.75">
      <c r="A39" s="54">
        <f t="shared" si="61"/>
        <v>25</v>
      </c>
      <c r="B39" s="42" t="str">
        <f aca="true" t="shared" si="159" ref="A39:B51">AJ39</f>
        <v>BIOREX BAIA MARE</v>
      </c>
      <c r="C39" s="38"/>
      <c r="D39" s="38"/>
      <c r="E39" s="39"/>
      <c r="F39" s="40"/>
      <c r="G39" s="40"/>
      <c r="H39" s="46">
        <f aca="true" t="shared" si="160" ref="H39:H43">F39+G39</f>
        <v>0</v>
      </c>
      <c r="I39" s="102" t="str">
        <f t="shared" si="3"/>
        <v>OK</v>
      </c>
      <c r="J39" s="108">
        <f aca="true" t="shared" si="161" ref="J39:K41">AI39</f>
        <v>25</v>
      </c>
      <c r="K39" s="42" t="str">
        <f t="shared" si="161"/>
        <v>BIOREX BAIA MARE</v>
      </c>
      <c r="L39" s="104">
        <f aca="true" t="shared" si="162" ref="L39:L43">D39</f>
        <v>0</v>
      </c>
      <c r="M39" s="105" t="str">
        <f aca="true" t="shared" si="163" ref="M39:M43">IF(E39=0,"0",E39)</f>
        <v>0</v>
      </c>
      <c r="N39" s="106">
        <f aca="true" t="shared" si="164" ref="N39:N43">H39</f>
        <v>0</v>
      </c>
      <c r="O39" s="107"/>
      <c r="P39" s="107"/>
      <c r="Q39" s="132">
        <f aca="true" t="shared" si="165" ref="Q39:Q43">IF(F39-O39-T39-AE39&gt;0,F39-O39-T39-AE39,0)</f>
        <v>0</v>
      </c>
      <c r="R39" s="132">
        <f aca="true" t="shared" si="166" ref="R39:R43">IF(G39-P39-U39-AG39&gt;0,G39-P39-U39-AG39,0)</f>
        <v>0</v>
      </c>
      <c r="S39" s="132">
        <f aca="true" t="shared" si="167" ref="S39:S43">Q39+R39</f>
        <v>0</v>
      </c>
      <c r="T39" s="107"/>
      <c r="U39" s="140"/>
      <c r="V39" s="135">
        <f aca="true" t="shared" si="168" ref="V39:V43">T39+U39</f>
        <v>0</v>
      </c>
      <c r="W39" s="135">
        <f aca="true" t="shared" si="169" ref="W39:W43">F39-O39-Q39-T39</f>
        <v>0</v>
      </c>
      <c r="X39" s="135">
        <f aca="true" t="shared" si="170" ref="X39:X43">G39-P39-R39-U39</f>
        <v>0</v>
      </c>
      <c r="Y39" s="153">
        <f aca="true" t="shared" si="171" ref="Y39:Y43">AB39-Z39</f>
        <v>0</v>
      </c>
      <c r="Z39" s="154"/>
      <c r="AA39" s="167"/>
      <c r="AB39" s="155">
        <f aca="true" t="shared" si="172" ref="AB39:AB43">W39+X39</f>
        <v>0</v>
      </c>
      <c r="AD39" s="156"/>
      <c r="AE39" s="157">
        <f t="shared" si="148"/>
        <v>0</v>
      </c>
      <c r="AF39" s="156"/>
      <c r="AG39" s="157">
        <f t="shared" si="149"/>
        <v>0</v>
      </c>
      <c r="AI39" s="195">
        <f t="shared" si="36"/>
        <v>25</v>
      </c>
      <c r="AJ39" s="216" t="s">
        <v>96</v>
      </c>
      <c r="AK39" s="212"/>
      <c r="AL39" s="213"/>
      <c r="AM39" s="205"/>
      <c r="AN39" s="214"/>
      <c r="AO39" s="104">
        <f aca="true" t="shared" si="173" ref="AO39:AO43">L39</f>
        <v>0</v>
      </c>
      <c r="AP39" s="105" t="str">
        <f aca="true" t="shared" si="174" ref="AP39:AP43">IF(M39=0,"0",M39)</f>
        <v>0</v>
      </c>
      <c r="AQ39" s="106">
        <f aca="true" t="shared" si="175" ref="AQ39:AQ43">N39</f>
        <v>0</v>
      </c>
      <c r="AR39" s="135">
        <f t="shared" si="150"/>
        <v>0</v>
      </c>
      <c r="AS39" s="248">
        <f t="shared" si="151"/>
        <v>0</v>
      </c>
      <c r="AT39" s="249">
        <f aca="true" t="shared" si="176" ref="AT39:AT43">O39+P39+S39</f>
        <v>0</v>
      </c>
      <c r="AU39" s="250">
        <f t="shared" si="24"/>
        <v>0</v>
      </c>
      <c r="AV39" s="251">
        <f aca="true" t="shared" si="177" ref="AV39:AW41">Y39</f>
        <v>0</v>
      </c>
      <c r="AW39" s="154">
        <f t="shared" si="177"/>
        <v>0</v>
      </c>
      <c r="AX39" s="155">
        <f t="shared" si="152"/>
        <v>0</v>
      </c>
      <c r="AZ39" s="195">
        <f t="shared" si="84"/>
        <v>25</v>
      </c>
      <c r="BA39" s="191" t="str">
        <f t="shared" si="60"/>
        <v>BIOREX BAIA MARE</v>
      </c>
      <c r="BB39" s="265"/>
      <c r="BC39" s="265"/>
      <c r="BD39" s="265"/>
      <c r="BE39" s="284"/>
      <c r="BF39" s="291"/>
      <c r="BG39" s="104">
        <f t="shared" si="153"/>
        <v>0</v>
      </c>
      <c r="BH39" s="105" t="str">
        <f t="shared" si="154"/>
        <v>0</v>
      </c>
      <c r="BI39" s="250">
        <f t="shared" si="32"/>
        <v>0</v>
      </c>
      <c r="BJ39" s="286">
        <f t="shared" si="155"/>
        <v>0</v>
      </c>
    </row>
    <row r="40" spans="1:62" s="5" customFormat="1" ht="12.75">
      <c r="A40" s="36">
        <f t="shared" si="159"/>
        <v>26</v>
      </c>
      <c r="B40" s="42" t="str">
        <f t="shared" si="159"/>
        <v>BIOREX COPALNIC</v>
      </c>
      <c r="C40" s="43" t="s">
        <v>97</v>
      </c>
      <c r="D40" s="43">
        <v>10253</v>
      </c>
      <c r="E40" s="44">
        <v>42582</v>
      </c>
      <c r="F40" s="45"/>
      <c r="G40" s="45">
        <v>39.6</v>
      </c>
      <c r="H40" s="46">
        <f t="shared" si="160"/>
        <v>39.6</v>
      </c>
      <c r="I40" s="102" t="str">
        <f t="shared" si="3"/>
        <v>OK</v>
      </c>
      <c r="J40" s="108">
        <f t="shared" si="161"/>
        <v>26</v>
      </c>
      <c r="K40" s="42" t="str">
        <f t="shared" si="161"/>
        <v>BIOREX COPALNIC</v>
      </c>
      <c r="L40" s="104">
        <f t="shared" si="162"/>
        <v>10253</v>
      </c>
      <c r="M40" s="105">
        <f t="shared" si="163"/>
        <v>42582</v>
      </c>
      <c r="N40" s="106">
        <f t="shared" si="164"/>
        <v>39.6</v>
      </c>
      <c r="O40" s="107"/>
      <c r="P40" s="107"/>
      <c r="Q40" s="132">
        <f t="shared" si="165"/>
        <v>0</v>
      </c>
      <c r="R40" s="132">
        <f t="shared" si="166"/>
        <v>0</v>
      </c>
      <c r="S40" s="132">
        <f t="shared" si="167"/>
        <v>0</v>
      </c>
      <c r="T40" s="107"/>
      <c r="U40" s="141"/>
      <c r="V40" s="135">
        <f t="shared" si="168"/>
        <v>0</v>
      </c>
      <c r="W40" s="135">
        <f t="shared" si="169"/>
        <v>0</v>
      </c>
      <c r="X40" s="135">
        <f t="shared" si="170"/>
        <v>39.6</v>
      </c>
      <c r="Y40" s="153">
        <f t="shared" si="171"/>
        <v>39.6</v>
      </c>
      <c r="Z40" s="154"/>
      <c r="AA40" s="167"/>
      <c r="AB40" s="155">
        <f t="shared" si="172"/>
        <v>39.6</v>
      </c>
      <c r="AD40" s="156"/>
      <c r="AE40" s="157">
        <f t="shared" si="148"/>
        <v>0</v>
      </c>
      <c r="AF40" s="156"/>
      <c r="AG40" s="157">
        <f t="shared" si="149"/>
        <v>39.6</v>
      </c>
      <c r="AI40" s="195">
        <f t="shared" si="36"/>
        <v>26</v>
      </c>
      <c r="AJ40" s="216" t="s">
        <v>98</v>
      </c>
      <c r="AK40" s="212"/>
      <c r="AL40" s="213"/>
      <c r="AM40" s="205"/>
      <c r="AN40" s="214"/>
      <c r="AO40" s="104">
        <f t="shared" si="173"/>
        <v>10253</v>
      </c>
      <c r="AP40" s="105">
        <f t="shared" si="174"/>
        <v>42582</v>
      </c>
      <c r="AQ40" s="106">
        <f t="shared" si="175"/>
        <v>39.6</v>
      </c>
      <c r="AR40" s="135">
        <f t="shared" si="150"/>
        <v>39.6</v>
      </c>
      <c r="AS40" s="248">
        <f t="shared" si="151"/>
        <v>0</v>
      </c>
      <c r="AT40" s="249">
        <f t="shared" si="176"/>
        <v>0</v>
      </c>
      <c r="AU40" s="250">
        <f t="shared" si="24"/>
        <v>0</v>
      </c>
      <c r="AV40" s="251">
        <f t="shared" si="177"/>
        <v>39.6</v>
      </c>
      <c r="AW40" s="154">
        <f t="shared" si="177"/>
        <v>0</v>
      </c>
      <c r="AX40" s="155">
        <f t="shared" si="152"/>
        <v>39.6</v>
      </c>
      <c r="AZ40" s="195">
        <f t="shared" si="84"/>
        <v>26</v>
      </c>
      <c r="BA40" s="191" t="str">
        <f t="shared" si="60"/>
        <v>BIOREX COPALNIC</v>
      </c>
      <c r="BB40" s="265"/>
      <c r="BC40" s="265"/>
      <c r="BD40" s="265"/>
      <c r="BE40" s="284"/>
      <c r="BF40" s="291"/>
      <c r="BG40" s="104">
        <f t="shared" si="153"/>
        <v>10253</v>
      </c>
      <c r="BH40" s="105">
        <f t="shared" si="154"/>
        <v>42582</v>
      </c>
      <c r="BI40" s="250">
        <f t="shared" si="32"/>
        <v>0</v>
      </c>
      <c r="BJ40" s="286">
        <f t="shared" si="155"/>
        <v>0</v>
      </c>
    </row>
    <row r="41" spans="1:62" s="6" customFormat="1" ht="13.5">
      <c r="A41" s="36">
        <f t="shared" si="159"/>
        <v>27</v>
      </c>
      <c r="B41" s="47" t="str">
        <f t="shared" si="159"/>
        <v>TOTAL BIOREX</v>
      </c>
      <c r="C41" s="48"/>
      <c r="D41" s="49"/>
      <c r="E41" s="50"/>
      <c r="F41" s="51">
        <f aca="true" t="shared" si="178" ref="F41:H41">SUM(F39:F40)</f>
        <v>0</v>
      </c>
      <c r="G41" s="52">
        <f t="shared" si="178"/>
        <v>39.6</v>
      </c>
      <c r="H41" s="53">
        <f t="shared" si="178"/>
        <v>39.6</v>
      </c>
      <c r="I41" s="102" t="str">
        <f t="shared" si="3"/>
        <v>OK</v>
      </c>
      <c r="J41" s="108">
        <f t="shared" si="161"/>
        <v>27</v>
      </c>
      <c r="K41" s="47" t="str">
        <f t="shared" si="161"/>
        <v>TOTAL BIOREX</v>
      </c>
      <c r="L41" s="120"/>
      <c r="M41" s="121"/>
      <c r="N41" s="122">
        <f aca="true" t="shared" si="179" ref="N41:Z41">SUM(N39:N40)</f>
        <v>39.6</v>
      </c>
      <c r="O41" s="122">
        <f t="shared" si="179"/>
        <v>0</v>
      </c>
      <c r="P41" s="122">
        <f t="shared" si="179"/>
        <v>0</v>
      </c>
      <c r="Q41" s="122">
        <f t="shared" si="179"/>
        <v>0</v>
      </c>
      <c r="R41" s="122">
        <f t="shared" si="179"/>
        <v>0</v>
      </c>
      <c r="S41" s="122">
        <f t="shared" si="179"/>
        <v>0</v>
      </c>
      <c r="T41" s="122">
        <f t="shared" si="179"/>
        <v>0</v>
      </c>
      <c r="U41" s="122">
        <f t="shared" si="179"/>
        <v>0</v>
      </c>
      <c r="V41" s="122">
        <f t="shared" si="179"/>
        <v>0</v>
      </c>
      <c r="W41" s="122">
        <f t="shared" si="179"/>
        <v>0</v>
      </c>
      <c r="X41" s="122">
        <f t="shared" si="179"/>
        <v>39.6</v>
      </c>
      <c r="Y41" s="168">
        <f t="shared" si="179"/>
        <v>39.6</v>
      </c>
      <c r="Z41" s="169">
        <f t="shared" si="179"/>
        <v>0</v>
      </c>
      <c r="AA41" s="170"/>
      <c r="AB41" s="171">
        <f>SUM(AB39:AB40)</f>
        <v>39.6</v>
      </c>
      <c r="AD41" s="156"/>
      <c r="AE41" s="157">
        <f t="shared" si="148"/>
        <v>0</v>
      </c>
      <c r="AF41" s="156"/>
      <c r="AG41" s="157">
        <f t="shared" si="149"/>
        <v>39.6</v>
      </c>
      <c r="AI41" s="195">
        <f t="shared" si="36"/>
        <v>27</v>
      </c>
      <c r="AJ41" s="206" t="s">
        <v>99</v>
      </c>
      <c r="AK41" s="207"/>
      <c r="AL41" s="208"/>
      <c r="AM41" s="209"/>
      <c r="AN41" s="210"/>
      <c r="AO41" s="252"/>
      <c r="AP41" s="253"/>
      <c r="AQ41" s="254">
        <f aca="true" t="shared" si="180" ref="AQ41:AT41">SUM(AQ39:AQ40)</f>
        <v>39.6</v>
      </c>
      <c r="AR41" s="254">
        <f t="shared" si="150"/>
        <v>39.6</v>
      </c>
      <c r="AS41" s="254">
        <f t="shared" si="180"/>
        <v>0</v>
      </c>
      <c r="AT41" s="255">
        <f t="shared" si="180"/>
        <v>0</v>
      </c>
      <c r="AU41" s="256">
        <f t="shared" si="24"/>
        <v>0</v>
      </c>
      <c r="AV41" s="257">
        <f t="shared" si="177"/>
        <v>39.6</v>
      </c>
      <c r="AW41" s="266">
        <f t="shared" si="177"/>
        <v>0</v>
      </c>
      <c r="AX41" s="267">
        <f t="shared" si="152"/>
        <v>39.6</v>
      </c>
      <c r="AZ41" s="195">
        <f t="shared" si="84"/>
        <v>27</v>
      </c>
      <c r="BA41" s="196" t="str">
        <f t="shared" si="60"/>
        <v>TOTAL BIOREX</v>
      </c>
      <c r="BB41" s="268"/>
      <c r="BC41" s="268"/>
      <c r="BD41" s="268"/>
      <c r="BE41" s="287"/>
      <c r="BF41" s="288"/>
      <c r="BG41" s="252"/>
      <c r="BH41" s="253"/>
      <c r="BI41" s="256">
        <f t="shared" si="32"/>
        <v>0</v>
      </c>
      <c r="BJ41" s="289">
        <f t="shared" si="155"/>
        <v>0</v>
      </c>
    </row>
    <row r="42" spans="1:62" s="5" customFormat="1" ht="12.75">
      <c r="A42" s="36">
        <f t="shared" si="159"/>
        <v>28</v>
      </c>
      <c r="B42" s="42" t="str">
        <f aca="true" t="shared" si="181" ref="B42:B50">AJ42</f>
        <v>CARDIO BM</v>
      </c>
      <c r="C42" s="56" t="s">
        <v>100</v>
      </c>
      <c r="D42" s="56">
        <v>466</v>
      </c>
      <c r="E42" s="57">
        <v>42582</v>
      </c>
      <c r="F42" s="58">
        <v>480</v>
      </c>
      <c r="G42" s="59">
        <v>1278</v>
      </c>
      <c r="H42" s="46">
        <f t="shared" si="160"/>
        <v>1758</v>
      </c>
      <c r="I42" s="102" t="str">
        <f t="shared" si="3"/>
        <v>OK</v>
      </c>
      <c r="J42" s="108">
        <f>AI42</f>
        <v>28</v>
      </c>
      <c r="K42" s="42" t="str">
        <f aca="true" t="shared" si="182" ref="K42:K50">AJ42</f>
        <v>CARDIO BM</v>
      </c>
      <c r="L42" s="104">
        <f t="shared" si="162"/>
        <v>466</v>
      </c>
      <c r="M42" s="105">
        <f t="shared" si="163"/>
        <v>42582</v>
      </c>
      <c r="N42" s="106">
        <f t="shared" si="164"/>
        <v>1758</v>
      </c>
      <c r="O42" s="107"/>
      <c r="P42" s="107"/>
      <c r="Q42" s="132">
        <f t="shared" si="165"/>
        <v>0</v>
      </c>
      <c r="R42" s="132">
        <f t="shared" si="166"/>
        <v>0</v>
      </c>
      <c r="S42" s="132">
        <f t="shared" si="167"/>
        <v>0</v>
      </c>
      <c r="T42" s="107"/>
      <c r="U42" s="142"/>
      <c r="V42" s="135">
        <f t="shared" si="168"/>
        <v>0</v>
      </c>
      <c r="W42" s="135">
        <f t="shared" si="169"/>
        <v>480</v>
      </c>
      <c r="X42" s="135">
        <f t="shared" si="170"/>
        <v>1278</v>
      </c>
      <c r="Y42" s="153">
        <f t="shared" si="171"/>
        <v>1758</v>
      </c>
      <c r="Z42" s="154"/>
      <c r="AA42" s="167"/>
      <c r="AB42" s="155">
        <f t="shared" si="172"/>
        <v>1758</v>
      </c>
      <c r="AD42" s="156"/>
      <c r="AE42" s="157">
        <f t="shared" si="16"/>
        <v>480</v>
      </c>
      <c r="AF42" s="156"/>
      <c r="AG42" s="157">
        <f t="shared" si="17"/>
        <v>1278</v>
      </c>
      <c r="AI42" s="195">
        <f t="shared" si="36"/>
        <v>28</v>
      </c>
      <c r="AJ42" s="191" t="s">
        <v>101</v>
      </c>
      <c r="AK42" s="192"/>
      <c r="AL42" s="192"/>
      <c r="AM42" s="193"/>
      <c r="AN42" s="214"/>
      <c r="AO42" s="104">
        <f t="shared" si="173"/>
        <v>466</v>
      </c>
      <c r="AP42" s="105">
        <f t="shared" si="174"/>
        <v>42582</v>
      </c>
      <c r="AQ42" s="106">
        <f t="shared" si="175"/>
        <v>1758</v>
      </c>
      <c r="AR42" s="135">
        <f t="shared" si="21"/>
        <v>1758</v>
      </c>
      <c r="AS42" s="248">
        <f>V42</f>
        <v>0</v>
      </c>
      <c r="AT42" s="249">
        <f t="shared" si="176"/>
        <v>0</v>
      </c>
      <c r="AU42" s="250">
        <f t="shared" si="24"/>
        <v>0</v>
      </c>
      <c r="AV42" s="251">
        <f aca="true" t="shared" si="183" ref="AV42:AV50">Y42</f>
        <v>1758</v>
      </c>
      <c r="AW42" s="154">
        <f aca="true" t="shared" si="184" ref="AW42:AW50">Z42</f>
        <v>0</v>
      </c>
      <c r="AX42" s="155">
        <f t="shared" si="27"/>
        <v>1758</v>
      </c>
      <c r="AZ42" s="195">
        <f>AI42</f>
        <v>28</v>
      </c>
      <c r="BA42" s="191" t="str">
        <f aca="true" t="shared" si="185" ref="BA42:BA50">AJ42</f>
        <v>CARDIO BM</v>
      </c>
      <c r="BB42" s="265"/>
      <c r="BC42" s="265"/>
      <c r="BD42" s="265"/>
      <c r="BE42" s="284"/>
      <c r="BF42" s="291"/>
      <c r="BG42" s="104">
        <f>D42</f>
        <v>466</v>
      </c>
      <c r="BH42" s="105">
        <f>IF(E42=0,"0",E42)</f>
        <v>42582</v>
      </c>
      <c r="BI42" s="250">
        <f t="shared" si="32"/>
        <v>0</v>
      </c>
      <c r="BJ42" s="286">
        <f t="shared" si="33"/>
        <v>0</v>
      </c>
    </row>
    <row r="43" spans="1:62" s="5" customFormat="1" ht="12.75">
      <c r="A43" s="36">
        <f t="shared" si="159"/>
        <v>29</v>
      </c>
      <c r="B43" s="42" t="str">
        <f t="shared" si="181"/>
        <v>CARDIO BM</v>
      </c>
      <c r="C43" s="61"/>
      <c r="D43" s="61"/>
      <c r="E43" s="62"/>
      <c r="F43" s="63"/>
      <c r="G43" s="64"/>
      <c r="H43" s="46">
        <f t="shared" si="160"/>
        <v>0</v>
      </c>
      <c r="I43" s="102" t="str">
        <f t="shared" si="3"/>
        <v>OK</v>
      </c>
      <c r="J43" s="108">
        <f>AI43</f>
        <v>29</v>
      </c>
      <c r="K43" s="42" t="str">
        <f t="shared" si="182"/>
        <v>CARDIO BM</v>
      </c>
      <c r="L43" s="104">
        <f t="shared" si="162"/>
        <v>0</v>
      </c>
      <c r="M43" s="105" t="str">
        <f t="shared" si="163"/>
        <v>0</v>
      </c>
      <c r="N43" s="106">
        <f t="shared" si="164"/>
        <v>0</v>
      </c>
      <c r="O43" s="107"/>
      <c r="P43" s="107"/>
      <c r="Q43" s="132">
        <f t="shared" si="165"/>
        <v>0</v>
      </c>
      <c r="R43" s="132">
        <f t="shared" si="166"/>
        <v>0</v>
      </c>
      <c r="S43" s="132">
        <f t="shared" si="167"/>
        <v>0</v>
      </c>
      <c r="T43" s="107"/>
      <c r="U43" s="143"/>
      <c r="V43" s="135">
        <f t="shared" si="168"/>
        <v>0</v>
      </c>
      <c r="W43" s="135">
        <f t="shared" si="169"/>
        <v>0</v>
      </c>
      <c r="X43" s="135">
        <f t="shared" si="170"/>
        <v>0</v>
      </c>
      <c r="Y43" s="153">
        <f t="shared" si="171"/>
        <v>0</v>
      </c>
      <c r="Z43" s="154"/>
      <c r="AA43" s="167"/>
      <c r="AB43" s="155">
        <f t="shared" si="172"/>
        <v>0</v>
      </c>
      <c r="AD43" s="156"/>
      <c r="AE43" s="157">
        <f t="shared" si="16"/>
        <v>0</v>
      </c>
      <c r="AF43" s="156"/>
      <c r="AG43" s="157">
        <f t="shared" si="17"/>
        <v>0</v>
      </c>
      <c r="AI43" s="195">
        <f t="shared" si="36"/>
        <v>29</v>
      </c>
      <c r="AJ43" s="191" t="s">
        <v>101</v>
      </c>
      <c r="AK43" s="192"/>
      <c r="AL43" s="192"/>
      <c r="AM43" s="193"/>
      <c r="AN43" s="214"/>
      <c r="AO43" s="104">
        <f t="shared" si="173"/>
        <v>0</v>
      </c>
      <c r="AP43" s="105" t="str">
        <f t="shared" si="174"/>
        <v>0</v>
      </c>
      <c r="AQ43" s="106">
        <f t="shared" si="175"/>
        <v>0</v>
      </c>
      <c r="AR43" s="135">
        <f t="shared" si="21"/>
        <v>0</v>
      </c>
      <c r="AS43" s="248">
        <f>V43</f>
        <v>0</v>
      </c>
      <c r="AT43" s="249">
        <f t="shared" si="176"/>
        <v>0</v>
      </c>
      <c r="AU43" s="250">
        <f t="shared" si="24"/>
        <v>0</v>
      </c>
      <c r="AV43" s="251">
        <f t="shared" si="183"/>
        <v>0</v>
      </c>
      <c r="AW43" s="154">
        <f t="shared" si="184"/>
        <v>0</v>
      </c>
      <c r="AX43" s="155">
        <f t="shared" si="27"/>
        <v>0</v>
      </c>
      <c r="AZ43" s="195">
        <f>AI43</f>
        <v>29</v>
      </c>
      <c r="BA43" s="191" t="str">
        <f t="shared" si="185"/>
        <v>CARDIO BM</v>
      </c>
      <c r="BB43" s="265"/>
      <c r="BC43" s="265"/>
      <c r="BD43" s="265"/>
      <c r="BE43" s="284"/>
      <c r="BF43" s="291"/>
      <c r="BG43" s="104">
        <f>D43</f>
        <v>0</v>
      </c>
      <c r="BH43" s="105" t="str">
        <f>IF(E43=0,"0",E43)</f>
        <v>0</v>
      </c>
      <c r="BI43" s="250">
        <f t="shared" si="32"/>
        <v>0</v>
      </c>
      <c r="BJ43" s="286">
        <f t="shared" si="33"/>
        <v>0</v>
      </c>
    </row>
    <row r="44" spans="1:62" s="6" customFormat="1" ht="13.5">
      <c r="A44" s="36">
        <f t="shared" si="159"/>
        <v>30</v>
      </c>
      <c r="B44" s="47" t="str">
        <f t="shared" si="181"/>
        <v>TOTAL CARDIO</v>
      </c>
      <c r="C44" s="48"/>
      <c r="D44" s="49"/>
      <c r="E44" s="50"/>
      <c r="F44" s="51">
        <f aca="true" t="shared" si="186" ref="F44:H44">SUM(F42:F43)</f>
        <v>480</v>
      </c>
      <c r="G44" s="52">
        <f t="shared" si="186"/>
        <v>1278</v>
      </c>
      <c r="H44" s="53">
        <f t="shared" si="186"/>
        <v>1758</v>
      </c>
      <c r="I44" s="102" t="str">
        <f t="shared" si="3"/>
        <v>OK</v>
      </c>
      <c r="J44" s="108">
        <f aca="true" t="shared" si="187" ref="J44:J109">AI44</f>
        <v>30</v>
      </c>
      <c r="K44" s="47" t="str">
        <f t="shared" si="182"/>
        <v>TOTAL CARDIO</v>
      </c>
      <c r="L44" s="120"/>
      <c r="M44" s="121"/>
      <c r="N44" s="122">
        <f aca="true" t="shared" si="188" ref="N44:Z44">SUM(N42:N43)</f>
        <v>1758</v>
      </c>
      <c r="O44" s="122">
        <f t="shared" si="188"/>
        <v>0</v>
      </c>
      <c r="P44" s="122">
        <f t="shared" si="188"/>
        <v>0</v>
      </c>
      <c r="Q44" s="122">
        <f t="shared" si="188"/>
        <v>0</v>
      </c>
      <c r="R44" s="122">
        <f t="shared" si="188"/>
        <v>0</v>
      </c>
      <c r="S44" s="122">
        <f t="shared" si="188"/>
        <v>0</v>
      </c>
      <c r="T44" s="122">
        <f t="shared" si="188"/>
        <v>0</v>
      </c>
      <c r="U44" s="122">
        <f t="shared" si="188"/>
        <v>0</v>
      </c>
      <c r="V44" s="122">
        <f t="shared" si="188"/>
        <v>0</v>
      </c>
      <c r="W44" s="122">
        <f t="shared" si="188"/>
        <v>480</v>
      </c>
      <c r="X44" s="122">
        <f t="shared" si="188"/>
        <v>1278</v>
      </c>
      <c r="Y44" s="168">
        <f t="shared" si="188"/>
        <v>1758</v>
      </c>
      <c r="Z44" s="169">
        <f t="shared" si="188"/>
        <v>0</v>
      </c>
      <c r="AA44" s="170"/>
      <c r="AB44" s="171">
        <f>SUM(AB42:AB43)</f>
        <v>1758</v>
      </c>
      <c r="AD44" s="156"/>
      <c r="AE44" s="157">
        <f t="shared" si="16"/>
        <v>480</v>
      </c>
      <c r="AF44" s="156"/>
      <c r="AG44" s="157">
        <f t="shared" si="17"/>
        <v>1278</v>
      </c>
      <c r="AI44" s="195">
        <f t="shared" si="36"/>
        <v>30</v>
      </c>
      <c r="AJ44" s="196" t="s">
        <v>102</v>
      </c>
      <c r="AK44" s="197"/>
      <c r="AL44" s="197"/>
      <c r="AM44" s="198"/>
      <c r="AN44" s="199"/>
      <c r="AO44" s="252"/>
      <c r="AP44" s="253"/>
      <c r="AQ44" s="254">
        <f aca="true" t="shared" si="189" ref="AQ44:AT44">SUM(AQ42:AQ43)</f>
        <v>1758</v>
      </c>
      <c r="AR44" s="254">
        <f t="shared" si="21"/>
        <v>1758</v>
      </c>
      <c r="AS44" s="254">
        <f t="shared" si="189"/>
        <v>0</v>
      </c>
      <c r="AT44" s="255">
        <f t="shared" si="189"/>
        <v>0</v>
      </c>
      <c r="AU44" s="256">
        <f t="shared" si="24"/>
        <v>0</v>
      </c>
      <c r="AV44" s="257">
        <f t="shared" si="183"/>
        <v>1758</v>
      </c>
      <c r="AW44" s="266">
        <f t="shared" si="184"/>
        <v>0</v>
      </c>
      <c r="AX44" s="267">
        <f t="shared" si="27"/>
        <v>1758</v>
      </c>
      <c r="AZ44" s="195">
        <f aca="true" t="shared" si="190" ref="AZ44:AZ88">AI44</f>
        <v>30</v>
      </c>
      <c r="BA44" s="196" t="str">
        <f t="shared" si="185"/>
        <v>TOTAL CARDIO</v>
      </c>
      <c r="BB44" s="268"/>
      <c r="BC44" s="268"/>
      <c r="BD44" s="268"/>
      <c r="BE44" s="287"/>
      <c r="BF44" s="288"/>
      <c r="BG44" s="252"/>
      <c r="BH44" s="253"/>
      <c r="BI44" s="256">
        <f t="shared" si="32"/>
        <v>0</v>
      </c>
      <c r="BJ44" s="289">
        <f t="shared" si="33"/>
        <v>0</v>
      </c>
    </row>
    <row r="45" spans="1:62" s="5" customFormat="1" ht="12.75">
      <c r="A45" s="36">
        <f t="shared" si="159"/>
        <v>31</v>
      </c>
      <c r="B45" s="42" t="str">
        <f t="shared" si="181"/>
        <v>CATENA HYGEIA UNIRII</v>
      </c>
      <c r="C45" s="38" t="s">
        <v>103</v>
      </c>
      <c r="D45" s="38">
        <v>68093</v>
      </c>
      <c r="E45" s="39">
        <v>42582</v>
      </c>
      <c r="F45" s="40">
        <v>360</v>
      </c>
      <c r="G45" s="40">
        <v>2359.2</v>
      </c>
      <c r="H45" s="65">
        <f aca="true" t="shared" si="191" ref="H45:H51">F45+G45</f>
        <v>2719.2</v>
      </c>
      <c r="I45" s="102" t="str">
        <f t="shared" si="3"/>
        <v>OK</v>
      </c>
      <c r="J45" s="108">
        <f t="shared" si="187"/>
        <v>31</v>
      </c>
      <c r="K45" s="42" t="str">
        <f t="shared" si="182"/>
        <v>CATENA HYGEIA UNIRII</v>
      </c>
      <c r="L45" s="104">
        <f aca="true" t="shared" si="192" ref="L45:L51">D45</f>
        <v>68093</v>
      </c>
      <c r="M45" s="105">
        <f aca="true" t="shared" si="193" ref="M45:M51">IF(E45=0,"0",E45)</f>
        <v>42582</v>
      </c>
      <c r="N45" s="106">
        <f aca="true" t="shared" si="194" ref="N45:N51">H45</f>
        <v>2719.2</v>
      </c>
      <c r="O45" s="107"/>
      <c r="P45" s="107"/>
      <c r="Q45" s="132">
        <f aca="true" t="shared" si="195" ref="Q45:Q51">IF(F45-O45-T45-AE45&gt;0,F45-O45-T45-AE45,0)</f>
        <v>0</v>
      </c>
      <c r="R45" s="132">
        <f aca="true" t="shared" si="196" ref="R45:R51">IF(G45-P45-U45-AG45&gt;0,G45-P45-U45-AG45,0)</f>
        <v>0</v>
      </c>
      <c r="S45" s="132">
        <f aca="true" t="shared" si="197" ref="S45:S51">Q45+R45</f>
        <v>0</v>
      </c>
      <c r="T45" s="107"/>
      <c r="U45" s="142"/>
      <c r="V45" s="135">
        <f aca="true" t="shared" si="198" ref="V45:V51">T45+U45</f>
        <v>0</v>
      </c>
      <c r="W45" s="135">
        <f aca="true" t="shared" si="199" ref="W45:W51">F45-O45-Q45-T45</f>
        <v>360</v>
      </c>
      <c r="X45" s="135">
        <f aca="true" t="shared" si="200" ref="X45:X51">G45-P45-R45-U45</f>
        <v>2359.2</v>
      </c>
      <c r="Y45" s="153">
        <f aca="true" t="shared" si="201" ref="Y45:Y51">AB45-Z45</f>
        <v>2719.2</v>
      </c>
      <c r="Z45" s="154"/>
      <c r="AA45" s="167"/>
      <c r="AB45" s="155">
        <f aca="true" t="shared" si="202" ref="AB45:AB51">W45+X45</f>
        <v>2719.2</v>
      </c>
      <c r="AD45" s="156"/>
      <c r="AE45" s="157">
        <f t="shared" si="16"/>
        <v>360</v>
      </c>
      <c r="AF45" s="156"/>
      <c r="AG45" s="157">
        <f t="shared" si="17"/>
        <v>2359.2</v>
      </c>
      <c r="AI45" s="195">
        <f t="shared" si="36"/>
        <v>31</v>
      </c>
      <c r="AJ45" s="223" t="s">
        <v>104</v>
      </c>
      <c r="AK45" s="224"/>
      <c r="AL45" s="224"/>
      <c r="AM45" s="225"/>
      <c r="AN45" s="226"/>
      <c r="AO45" s="104">
        <f aca="true" t="shared" si="203" ref="AO45:AO51">L45</f>
        <v>68093</v>
      </c>
      <c r="AP45" s="105">
        <f aca="true" t="shared" si="204" ref="AP45:AP51">IF(M45=0,"0",M45)</f>
        <v>42582</v>
      </c>
      <c r="AQ45" s="106">
        <f aca="true" t="shared" si="205" ref="AQ45:AQ51">N45</f>
        <v>2719.2</v>
      </c>
      <c r="AR45" s="135">
        <f t="shared" si="21"/>
        <v>2719.2</v>
      </c>
      <c r="AS45" s="248">
        <f aca="true" t="shared" si="206" ref="AS45:AS51">V45</f>
        <v>0</v>
      </c>
      <c r="AT45" s="249">
        <f aca="true" t="shared" si="207" ref="AT45:AT51">O45+P45+S45</f>
        <v>0</v>
      </c>
      <c r="AU45" s="250">
        <f t="shared" si="24"/>
        <v>0</v>
      </c>
      <c r="AV45" s="251">
        <f t="shared" si="183"/>
        <v>2719.2</v>
      </c>
      <c r="AW45" s="154">
        <f t="shared" si="184"/>
        <v>0</v>
      </c>
      <c r="AX45" s="155">
        <f t="shared" si="27"/>
        <v>2719.2</v>
      </c>
      <c r="AZ45" s="195">
        <f t="shared" si="190"/>
        <v>31</v>
      </c>
      <c r="BA45" s="223" t="str">
        <f t="shared" si="185"/>
        <v>CATENA HYGEIA UNIRII</v>
      </c>
      <c r="BB45" s="280"/>
      <c r="BC45" s="280"/>
      <c r="BD45" s="280"/>
      <c r="BE45" s="302"/>
      <c r="BF45" s="303"/>
      <c r="BG45" s="104">
        <f aca="true" t="shared" si="208" ref="BG45:BG51">D45</f>
        <v>68093</v>
      </c>
      <c r="BH45" s="105">
        <f aca="true" t="shared" si="209" ref="BH45:BH51">IF(E45=0,"0",E45)</f>
        <v>42582</v>
      </c>
      <c r="BI45" s="250">
        <f t="shared" si="32"/>
        <v>0</v>
      </c>
      <c r="BJ45" s="286">
        <f t="shared" si="33"/>
        <v>0</v>
      </c>
    </row>
    <row r="46" spans="1:62" s="5" customFormat="1" ht="12.75">
      <c r="A46" s="36">
        <f t="shared" si="159"/>
        <v>32</v>
      </c>
      <c r="B46" s="42" t="str">
        <f t="shared" si="181"/>
        <v>CATENA HYGEIA ANDREI MURESANU</v>
      </c>
      <c r="C46" s="43" t="s">
        <v>103</v>
      </c>
      <c r="D46" s="43">
        <v>73109</v>
      </c>
      <c r="E46" s="44">
        <v>42582</v>
      </c>
      <c r="F46" s="45"/>
      <c r="G46" s="45">
        <v>1800</v>
      </c>
      <c r="H46" s="65">
        <f t="shared" si="191"/>
        <v>1800</v>
      </c>
      <c r="I46" s="102" t="str">
        <f aca="true" t="shared" si="210" ref="I46:I51">IF(H46=N46,"OK","ATENTIE")</f>
        <v>OK</v>
      </c>
      <c r="J46" s="108">
        <f t="shared" si="187"/>
        <v>32</v>
      </c>
      <c r="K46" s="42" t="str">
        <f t="shared" si="182"/>
        <v>CATENA HYGEIA ANDREI MURESANU</v>
      </c>
      <c r="L46" s="104">
        <f t="shared" si="192"/>
        <v>73109</v>
      </c>
      <c r="M46" s="105">
        <f t="shared" si="193"/>
        <v>42582</v>
      </c>
      <c r="N46" s="106">
        <f t="shared" si="194"/>
        <v>1800</v>
      </c>
      <c r="O46" s="107"/>
      <c r="P46" s="107"/>
      <c r="Q46" s="132">
        <f t="shared" si="195"/>
        <v>0</v>
      </c>
      <c r="R46" s="132">
        <f t="shared" si="196"/>
        <v>0</v>
      </c>
      <c r="S46" s="132">
        <f t="shared" si="197"/>
        <v>0</v>
      </c>
      <c r="T46" s="107"/>
      <c r="U46" s="140"/>
      <c r="V46" s="135">
        <f t="shared" si="198"/>
        <v>0</v>
      </c>
      <c r="W46" s="135">
        <f t="shared" si="199"/>
        <v>0</v>
      </c>
      <c r="X46" s="135">
        <f t="shared" si="200"/>
        <v>1800</v>
      </c>
      <c r="Y46" s="153">
        <f t="shared" si="201"/>
        <v>1800</v>
      </c>
      <c r="Z46" s="154"/>
      <c r="AA46" s="167"/>
      <c r="AB46" s="155">
        <f t="shared" si="202"/>
        <v>1800</v>
      </c>
      <c r="AD46" s="156"/>
      <c r="AE46" s="157">
        <f t="shared" si="16"/>
        <v>0</v>
      </c>
      <c r="AF46" s="156"/>
      <c r="AG46" s="157">
        <f t="shared" si="17"/>
        <v>1800</v>
      </c>
      <c r="AI46" s="195">
        <f t="shared" si="36"/>
        <v>32</v>
      </c>
      <c r="AJ46" s="223" t="s">
        <v>105</v>
      </c>
      <c r="AK46" s="224"/>
      <c r="AL46" s="224"/>
      <c r="AM46" s="225"/>
      <c r="AN46" s="226"/>
      <c r="AO46" s="104">
        <f t="shared" si="203"/>
        <v>73109</v>
      </c>
      <c r="AP46" s="105">
        <f t="shared" si="204"/>
        <v>42582</v>
      </c>
      <c r="AQ46" s="106">
        <f t="shared" si="205"/>
        <v>1800</v>
      </c>
      <c r="AR46" s="135">
        <f t="shared" si="21"/>
        <v>1800</v>
      </c>
      <c r="AS46" s="248">
        <f t="shared" si="206"/>
        <v>0</v>
      </c>
      <c r="AT46" s="249">
        <f t="shared" si="207"/>
        <v>0</v>
      </c>
      <c r="AU46" s="250">
        <f aca="true" t="shared" si="211" ref="AU46:AU56">Z46</f>
        <v>0</v>
      </c>
      <c r="AV46" s="251">
        <f t="shared" si="183"/>
        <v>1800</v>
      </c>
      <c r="AW46" s="154">
        <f t="shared" si="184"/>
        <v>0</v>
      </c>
      <c r="AX46" s="155">
        <f t="shared" si="27"/>
        <v>1800</v>
      </c>
      <c r="AZ46" s="195">
        <f t="shared" si="190"/>
        <v>32</v>
      </c>
      <c r="BA46" s="223" t="str">
        <f t="shared" si="185"/>
        <v>CATENA HYGEIA ANDREI MURESANU</v>
      </c>
      <c r="BB46" s="280"/>
      <c r="BC46" s="280"/>
      <c r="BD46" s="280"/>
      <c r="BE46" s="302"/>
      <c r="BF46" s="303"/>
      <c r="BG46" s="104">
        <f t="shared" si="208"/>
        <v>73109</v>
      </c>
      <c r="BH46" s="105">
        <f t="shared" si="209"/>
        <v>42582</v>
      </c>
      <c r="BI46" s="250">
        <f aca="true" t="shared" si="212" ref="BI46:BI51">BJ46</f>
        <v>0</v>
      </c>
      <c r="BJ46" s="286">
        <f t="shared" si="33"/>
        <v>0</v>
      </c>
    </row>
    <row r="47" spans="1:62" s="5" customFormat="1" ht="12.75">
      <c r="A47" s="36">
        <f t="shared" si="159"/>
        <v>33</v>
      </c>
      <c r="B47" s="42" t="str">
        <f t="shared" si="181"/>
        <v>CATENA HYGEIA BUC.32</v>
      </c>
      <c r="C47" s="43" t="s">
        <v>103</v>
      </c>
      <c r="D47" s="43">
        <v>93038</v>
      </c>
      <c r="E47" s="44">
        <v>42582</v>
      </c>
      <c r="F47" s="45"/>
      <c r="G47" s="45">
        <v>1879.2</v>
      </c>
      <c r="H47" s="65">
        <f t="shared" si="191"/>
        <v>1879.2</v>
      </c>
      <c r="I47" s="102" t="str">
        <f t="shared" si="210"/>
        <v>OK</v>
      </c>
      <c r="J47" s="108">
        <f t="shared" si="187"/>
        <v>33</v>
      </c>
      <c r="K47" s="42" t="str">
        <f t="shared" si="182"/>
        <v>CATENA HYGEIA BUC.32</v>
      </c>
      <c r="L47" s="104">
        <f t="shared" si="192"/>
        <v>93038</v>
      </c>
      <c r="M47" s="105">
        <f t="shared" si="193"/>
        <v>42582</v>
      </c>
      <c r="N47" s="106">
        <f t="shared" si="194"/>
        <v>1879.2</v>
      </c>
      <c r="O47" s="107"/>
      <c r="P47" s="107"/>
      <c r="Q47" s="132">
        <f t="shared" si="195"/>
        <v>0</v>
      </c>
      <c r="R47" s="132">
        <f t="shared" si="196"/>
        <v>0</v>
      </c>
      <c r="S47" s="132">
        <f t="shared" si="197"/>
        <v>0</v>
      </c>
      <c r="T47" s="107"/>
      <c r="U47" s="133"/>
      <c r="V47" s="135">
        <f t="shared" si="198"/>
        <v>0</v>
      </c>
      <c r="W47" s="135">
        <f t="shared" si="199"/>
        <v>0</v>
      </c>
      <c r="X47" s="135">
        <f t="shared" si="200"/>
        <v>1879.2</v>
      </c>
      <c r="Y47" s="153">
        <f t="shared" si="201"/>
        <v>1879.2</v>
      </c>
      <c r="Z47" s="154"/>
      <c r="AA47" s="167"/>
      <c r="AB47" s="155">
        <f t="shared" si="202"/>
        <v>1879.2</v>
      </c>
      <c r="AD47" s="156"/>
      <c r="AE47" s="157">
        <f t="shared" si="16"/>
        <v>0</v>
      </c>
      <c r="AF47" s="156"/>
      <c r="AG47" s="157">
        <f t="shared" si="17"/>
        <v>1879.2</v>
      </c>
      <c r="AI47" s="195">
        <f t="shared" si="36"/>
        <v>33</v>
      </c>
      <c r="AJ47" s="223" t="s">
        <v>106</v>
      </c>
      <c r="AK47" s="224"/>
      <c r="AL47" s="224"/>
      <c r="AM47" s="225"/>
      <c r="AN47" s="226"/>
      <c r="AO47" s="104">
        <f t="shared" si="203"/>
        <v>93038</v>
      </c>
      <c r="AP47" s="105">
        <f t="shared" si="204"/>
        <v>42582</v>
      </c>
      <c r="AQ47" s="106">
        <f t="shared" si="205"/>
        <v>1879.2</v>
      </c>
      <c r="AR47" s="135">
        <f t="shared" si="21"/>
        <v>1879.2</v>
      </c>
      <c r="AS47" s="248">
        <f t="shared" si="206"/>
        <v>0</v>
      </c>
      <c r="AT47" s="249">
        <f t="shared" si="207"/>
        <v>0</v>
      </c>
      <c r="AU47" s="250">
        <f t="shared" si="211"/>
        <v>0</v>
      </c>
      <c r="AV47" s="251">
        <f t="shared" si="183"/>
        <v>1879.2</v>
      </c>
      <c r="AW47" s="154">
        <f t="shared" si="184"/>
        <v>0</v>
      </c>
      <c r="AX47" s="155">
        <f t="shared" si="27"/>
        <v>1879.2</v>
      </c>
      <c r="AZ47" s="195">
        <f t="shared" si="190"/>
        <v>33</v>
      </c>
      <c r="BA47" s="223" t="str">
        <f t="shared" si="185"/>
        <v>CATENA HYGEIA BUC.32</v>
      </c>
      <c r="BB47" s="280"/>
      <c r="BC47" s="280"/>
      <c r="BD47" s="280"/>
      <c r="BE47" s="302"/>
      <c r="BF47" s="303"/>
      <c r="BG47" s="104">
        <f t="shared" si="208"/>
        <v>93038</v>
      </c>
      <c r="BH47" s="105">
        <f t="shared" si="209"/>
        <v>42582</v>
      </c>
      <c r="BI47" s="250">
        <f t="shared" si="212"/>
        <v>0</v>
      </c>
      <c r="BJ47" s="286">
        <f t="shared" si="33"/>
        <v>0</v>
      </c>
    </row>
    <row r="48" spans="1:62" s="5" customFormat="1" ht="12.75">
      <c r="A48" s="36">
        <f t="shared" si="159"/>
        <v>34</v>
      </c>
      <c r="B48" s="42" t="str">
        <f t="shared" si="181"/>
        <v>CATENA HYGEIA BS GUTINULUI</v>
      </c>
      <c r="C48" s="43" t="s">
        <v>103</v>
      </c>
      <c r="D48" s="43">
        <v>71092</v>
      </c>
      <c r="E48" s="44">
        <v>42582</v>
      </c>
      <c r="F48" s="45"/>
      <c r="G48" s="45">
        <v>1879.2</v>
      </c>
      <c r="H48" s="65">
        <f t="shared" si="191"/>
        <v>1879.2</v>
      </c>
      <c r="I48" s="102" t="str">
        <f t="shared" si="210"/>
        <v>OK</v>
      </c>
      <c r="J48" s="108">
        <f t="shared" si="187"/>
        <v>34</v>
      </c>
      <c r="K48" s="42" t="str">
        <f t="shared" si="182"/>
        <v>CATENA HYGEIA BS GUTINULUI</v>
      </c>
      <c r="L48" s="104">
        <f t="shared" si="192"/>
        <v>71092</v>
      </c>
      <c r="M48" s="105">
        <f t="shared" si="193"/>
        <v>42582</v>
      </c>
      <c r="N48" s="106">
        <f t="shared" si="194"/>
        <v>1879.2</v>
      </c>
      <c r="O48" s="107"/>
      <c r="P48" s="107"/>
      <c r="Q48" s="132">
        <f t="shared" si="195"/>
        <v>0</v>
      </c>
      <c r="R48" s="132">
        <f t="shared" si="196"/>
        <v>0</v>
      </c>
      <c r="S48" s="132">
        <f t="shared" si="197"/>
        <v>0</v>
      </c>
      <c r="T48" s="107"/>
      <c r="U48" s="133"/>
      <c r="V48" s="135">
        <f t="shared" si="198"/>
        <v>0</v>
      </c>
      <c r="W48" s="135">
        <f t="shared" si="199"/>
        <v>0</v>
      </c>
      <c r="X48" s="135">
        <f t="shared" si="200"/>
        <v>1879.2</v>
      </c>
      <c r="Y48" s="153">
        <f t="shared" si="201"/>
        <v>1879.2</v>
      </c>
      <c r="Z48" s="154"/>
      <c r="AA48" s="167"/>
      <c r="AB48" s="155">
        <f t="shared" si="202"/>
        <v>1879.2</v>
      </c>
      <c r="AD48" s="156"/>
      <c r="AE48" s="157">
        <f t="shared" si="16"/>
        <v>0</v>
      </c>
      <c r="AF48" s="156"/>
      <c r="AG48" s="157">
        <f t="shared" si="17"/>
        <v>1879.2</v>
      </c>
      <c r="AI48" s="195">
        <f t="shared" si="36"/>
        <v>34</v>
      </c>
      <c r="AJ48" s="223" t="s">
        <v>107</v>
      </c>
      <c r="AK48" s="224"/>
      <c r="AL48" s="224"/>
      <c r="AM48" s="225"/>
      <c r="AN48" s="226"/>
      <c r="AO48" s="104">
        <f t="shared" si="203"/>
        <v>71092</v>
      </c>
      <c r="AP48" s="105">
        <f t="shared" si="204"/>
        <v>42582</v>
      </c>
      <c r="AQ48" s="106">
        <f t="shared" si="205"/>
        <v>1879.2</v>
      </c>
      <c r="AR48" s="135">
        <f t="shared" si="21"/>
        <v>1879.2</v>
      </c>
      <c r="AS48" s="248">
        <f t="shared" si="206"/>
        <v>0</v>
      </c>
      <c r="AT48" s="249">
        <f t="shared" si="207"/>
        <v>0</v>
      </c>
      <c r="AU48" s="250">
        <f t="shared" si="211"/>
        <v>0</v>
      </c>
      <c r="AV48" s="251">
        <f t="shared" si="183"/>
        <v>1879.2</v>
      </c>
      <c r="AW48" s="154">
        <f t="shared" si="184"/>
        <v>0</v>
      </c>
      <c r="AX48" s="155">
        <f t="shared" si="27"/>
        <v>1879.2</v>
      </c>
      <c r="AZ48" s="195">
        <f t="shared" si="190"/>
        <v>34</v>
      </c>
      <c r="BA48" s="223" t="str">
        <f t="shared" si="185"/>
        <v>CATENA HYGEIA BS GUTINULUI</v>
      </c>
      <c r="BB48" s="280"/>
      <c r="BC48" s="280"/>
      <c r="BD48" s="280"/>
      <c r="BE48" s="302"/>
      <c r="BF48" s="303"/>
      <c r="BG48" s="104">
        <f t="shared" si="208"/>
        <v>71092</v>
      </c>
      <c r="BH48" s="105">
        <f t="shared" si="209"/>
        <v>42582</v>
      </c>
      <c r="BI48" s="250">
        <f t="shared" si="212"/>
        <v>0</v>
      </c>
      <c r="BJ48" s="286">
        <f t="shared" si="33"/>
        <v>0</v>
      </c>
    </row>
    <row r="49" spans="1:62" s="5" customFormat="1" ht="12.75">
      <c r="A49" s="36">
        <f t="shared" si="159"/>
        <v>35</v>
      </c>
      <c r="B49" s="42" t="str">
        <f t="shared" si="181"/>
        <v>CATENA HYGEIA BORSA INDEPENDENTEI</v>
      </c>
      <c r="C49" s="43" t="s">
        <v>103</v>
      </c>
      <c r="D49" s="43">
        <v>69074</v>
      </c>
      <c r="E49" s="44">
        <v>42582</v>
      </c>
      <c r="F49" s="45"/>
      <c r="G49" s="45">
        <v>240</v>
      </c>
      <c r="H49" s="65">
        <f t="shared" si="191"/>
        <v>240</v>
      </c>
      <c r="I49" s="102" t="str">
        <f t="shared" si="210"/>
        <v>OK</v>
      </c>
      <c r="J49" s="108">
        <f t="shared" si="187"/>
        <v>35</v>
      </c>
      <c r="K49" s="42" t="str">
        <f t="shared" si="182"/>
        <v>CATENA HYGEIA BORSA INDEPENDENTEI</v>
      </c>
      <c r="L49" s="104">
        <f t="shared" si="192"/>
        <v>69074</v>
      </c>
      <c r="M49" s="105">
        <f t="shared" si="193"/>
        <v>42582</v>
      </c>
      <c r="N49" s="106">
        <f t="shared" si="194"/>
        <v>240</v>
      </c>
      <c r="O49" s="107"/>
      <c r="P49" s="107"/>
      <c r="Q49" s="132">
        <f t="shared" si="195"/>
        <v>0</v>
      </c>
      <c r="R49" s="132">
        <f t="shared" si="196"/>
        <v>0</v>
      </c>
      <c r="S49" s="132">
        <f t="shared" si="197"/>
        <v>0</v>
      </c>
      <c r="T49" s="107"/>
      <c r="U49" s="144"/>
      <c r="V49" s="135">
        <f t="shared" si="198"/>
        <v>0</v>
      </c>
      <c r="W49" s="135">
        <f t="shared" si="199"/>
        <v>0</v>
      </c>
      <c r="X49" s="135">
        <f t="shared" si="200"/>
        <v>240</v>
      </c>
      <c r="Y49" s="153">
        <f t="shared" si="201"/>
        <v>240</v>
      </c>
      <c r="Z49" s="154"/>
      <c r="AA49" s="167"/>
      <c r="AB49" s="155">
        <f t="shared" si="202"/>
        <v>240</v>
      </c>
      <c r="AD49" s="156"/>
      <c r="AE49" s="157">
        <f t="shared" si="16"/>
        <v>0</v>
      </c>
      <c r="AF49" s="156"/>
      <c r="AG49" s="157">
        <f t="shared" si="17"/>
        <v>240</v>
      </c>
      <c r="AI49" s="195">
        <f t="shared" si="36"/>
        <v>35</v>
      </c>
      <c r="AJ49" s="223" t="s">
        <v>108</v>
      </c>
      <c r="AK49" s="224"/>
      <c r="AL49" s="224"/>
      <c r="AM49" s="225"/>
      <c r="AN49" s="226"/>
      <c r="AO49" s="104">
        <f t="shared" si="203"/>
        <v>69074</v>
      </c>
      <c r="AP49" s="105">
        <f t="shared" si="204"/>
        <v>42582</v>
      </c>
      <c r="AQ49" s="106">
        <f t="shared" si="205"/>
        <v>240</v>
      </c>
      <c r="AR49" s="135">
        <f t="shared" si="21"/>
        <v>240</v>
      </c>
      <c r="AS49" s="248">
        <f t="shared" si="206"/>
        <v>0</v>
      </c>
      <c r="AT49" s="249">
        <f t="shared" si="207"/>
        <v>0</v>
      </c>
      <c r="AU49" s="250">
        <f t="shared" si="211"/>
        <v>0</v>
      </c>
      <c r="AV49" s="251">
        <f t="shared" si="183"/>
        <v>240</v>
      </c>
      <c r="AW49" s="154">
        <f t="shared" si="184"/>
        <v>0</v>
      </c>
      <c r="AX49" s="155">
        <f t="shared" si="27"/>
        <v>240</v>
      </c>
      <c r="AZ49" s="195">
        <f t="shared" si="190"/>
        <v>35</v>
      </c>
      <c r="BA49" s="223" t="str">
        <f t="shared" si="185"/>
        <v>CATENA HYGEIA BORSA INDEPENDENTEI</v>
      </c>
      <c r="BB49" s="280"/>
      <c r="BC49" s="280"/>
      <c r="BD49" s="280"/>
      <c r="BE49" s="302"/>
      <c r="BF49" s="303"/>
      <c r="BG49" s="104">
        <f t="shared" si="208"/>
        <v>69074</v>
      </c>
      <c r="BH49" s="105">
        <f t="shared" si="209"/>
        <v>42582</v>
      </c>
      <c r="BI49" s="250">
        <f t="shared" si="212"/>
        <v>0</v>
      </c>
      <c r="BJ49" s="286">
        <f t="shared" si="33"/>
        <v>0</v>
      </c>
    </row>
    <row r="50" spans="1:62" s="5" customFormat="1" ht="12.75">
      <c r="A50" s="36">
        <f t="shared" si="159"/>
        <v>36</v>
      </c>
      <c r="B50" s="42" t="str">
        <f t="shared" si="181"/>
        <v>CATENA HYGEIA BORSA VICTORIEI</v>
      </c>
      <c r="C50" s="43" t="s">
        <v>103</v>
      </c>
      <c r="D50" s="43">
        <v>70083</v>
      </c>
      <c r="E50" s="44">
        <v>42582</v>
      </c>
      <c r="F50" s="45"/>
      <c r="G50" s="45">
        <v>2079.6</v>
      </c>
      <c r="H50" s="65">
        <f t="shared" si="191"/>
        <v>2079.6</v>
      </c>
      <c r="I50" s="102" t="str">
        <f t="shared" si="210"/>
        <v>OK</v>
      </c>
      <c r="J50" s="108">
        <f t="shared" si="187"/>
        <v>36</v>
      </c>
      <c r="K50" s="42" t="str">
        <f t="shared" si="182"/>
        <v>CATENA HYGEIA BORSA VICTORIEI</v>
      </c>
      <c r="L50" s="104">
        <f t="shared" si="192"/>
        <v>70083</v>
      </c>
      <c r="M50" s="105">
        <f t="shared" si="193"/>
        <v>42582</v>
      </c>
      <c r="N50" s="106">
        <f t="shared" si="194"/>
        <v>2079.6</v>
      </c>
      <c r="O50" s="107"/>
      <c r="P50" s="107"/>
      <c r="Q50" s="132">
        <f t="shared" si="195"/>
        <v>0</v>
      </c>
      <c r="R50" s="132">
        <f t="shared" si="196"/>
        <v>0</v>
      </c>
      <c r="S50" s="132">
        <f t="shared" si="197"/>
        <v>0</v>
      </c>
      <c r="T50" s="107"/>
      <c r="U50" s="140"/>
      <c r="V50" s="135">
        <f t="shared" si="198"/>
        <v>0</v>
      </c>
      <c r="W50" s="135">
        <f t="shared" si="199"/>
        <v>0</v>
      </c>
      <c r="X50" s="135">
        <f t="shared" si="200"/>
        <v>2079.6</v>
      </c>
      <c r="Y50" s="153">
        <f t="shared" si="201"/>
        <v>2079.6</v>
      </c>
      <c r="Z50" s="154"/>
      <c r="AA50" s="167"/>
      <c r="AB50" s="155">
        <f t="shared" si="202"/>
        <v>2079.6</v>
      </c>
      <c r="AD50" s="156"/>
      <c r="AE50" s="157">
        <f t="shared" si="16"/>
        <v>0</v>
      </c>
      <c r="AF50" s="156"/>
      <c r="AG50" s="157">
        <f t="shared" si="17"/>
        <v>2079.6</v>
      </c>
      <c r="AI50" s="195">
        <f t="shared" si="36"/>
        <v>36</v>
      </c>
      <c r="AJ50" s="223" t="s">
        <v>109</v>
      </c>
      <c r="AK50" s="224"/>
      <c r="AL50" s="224"/>
      <c r="AM50" s="225"/>
      <c r="AN50" s="226"/>
      <c r="AO50" s="104">
        <f t="shared" si="203"/>
        <v>70083</v>
      </c>
      <c r="AP50" s="105">
        <f t="shared" si="204"/>
        <v>42582</v>
      </c>
      <c r="AQ50" s="106">
        <f t="shared" si="205"/>
        <v>2079.6</v>
      </c>
      <c r="AR50" s="135">
        <f t="shared" si="21"/>
        <v>2079.6</v>
      </c>
      <c r="AS50" s="248">
        <f t="shared" si="206"/>
        <v>0</v>
      </c>
      <c r="AT50" s="249">
        <f t="shared" si="207"/>
        <v>0</v>
      </c>
      <c r="AU50" s="250">
        <f t="shared" si="211"/>
        <v>0</v>
      </c>
      <c r="AV50" s="251">
        <f t="shared" si="183"/>
        <v>2079.6</v>
      </c>
      <c r="AW50" s="154">
        <f t="shared" si="184"/>
        <v>0</v>
      </c>
      <c r="AX50" s="155">
        <f t="shared" si="27"/>
        <v>2079.6</v>
      </c>
      <c r="AZ50" s="195">
        <f t="shared" si="190"/>
        <v>36</v>
      </c>
      <c r="BA50" s="223" t="str">
        <f t="shared" si="185"/>
        <v>CATENA HYGEIA BORSA VICTORIEI</v>
      </c>
      <c r="BB50" s="280"/>
      <c r="BC50" s="280"/>
      <c r="BD50" s="280"/>
      <c r="BE50" s="302"/>
      <c r="BF50" s="303"/>
      <c r="BG50" s="104">
        <f t="shared" si="208"/>
        <v>70083</v>
      </c>
      <c r="BH50" s="105">
        <f t="shared" si="209"/>
        <v>42582</v>
      </c>
      <c r="BI50" s="250">
        <f t="shared" si="212"/>
        <v>0</v>
      </c>
      <c r="BJ50" s="286">
        <f t="shared" si="33"/>
        <v>0</v>
      </c>
    </row>
    <row r="51" spans="1:62" s="5" customFormat="1" ht="12.75">
      <c r="A51" s="36">
        <f t="shared" si="159"/>
        <v>37</v>
      </c>
      <c r="B51" s="42" t="str">
        <f aca="true" t="shared" si="213" ref="B51:B56">AJ51</f>
        <v>CATENA HYGEIA VISEU DE SUS</v>
      </c>
      <c r="C51" s="43" t="s">
        <v>103</v>
      </c>
      <c r="D51" s="43">
        <v>72090</v>
      </c>
      <c r="E51" s="44">
        <v>42582</v>
      </c>
      <c r="F51" s="45"/>
      <c r="G51" s="45">
        <v>2160</v>
      </c>
      <c r="H51" s="65">
        <f t="shared" si="191"/>
        <v>2160</v>
      </c>
      <c r="I51" s="102" t="str">
        <f t="shared" si="210"/>
        <v>OK</v>
      </c>
      <c r="J51" s="108">
        <f t="shared" si="187"/>
        <v>37</v>
      </c>
      <c r="K51" s="42" t="str">
        <f aca="true" t="shared" si="214" ref="K51:K56">AJ51</f>
        <v>CATENA HYGEIA VISEU DE SUS</v>
      </c>
      <c r="L51" s="104">
        <f t="shared" si="192"/>
        <v>72090</v>
      </c>
      <c r="M51" s="105">
        <f t="shared" si="193"/>
        <v>42582</v>
      </c>
      <c r="N51" s="106">
        <f t="shared" si="194"/>
        <v>2160</v>
      </c>
      <c r="O51" s="107"/>
      <c r="P51" s="107"/>
      <c r="Q51" s="132">
        <f t="shared" si="195"/>
        <v>0</v>
      </c>
      <c r="R51" s="132">
        <f t="shared" si="196"/>
        <v>0</v>
      </c>
      <c r="S51" s="132">
        <f t="shared" si="197"/>
        <v>0</v>
      </c>
      <c r="T51" s="107"/>
      <c r="U51" s="140"/>
      <c r="V51" s="135">
        <f t="shared" si="198"/>
        <v>0</v>
      </c>
      <c r="W51" s="135">
        <f t="shared" si="199"/>
        <v>0</v>
      </c>
      <c r="X51" s="135">
        <f t="shared" si="200"/>
        <v>2160</v>
      </c>
      <c r="Y51" s="153">
        <f t="shared" si="201"/>
        <v>2160</v>
      </c>
      <c r="Z51" s="154"/>
      <c r="AA51" s="167"/>
      <c r="AB51" s="155">
        <f t="shared" si="202"/>
        <v>2160</v>
      </c>
      <c r="AD51" s="156"/>
      <c r="AE51" s="157">
        <f t="shared" si="16"/>
        <v>0</v>
      </c>
      <c r="AF51" s="156"/>
      <c r="AG51" s="157">
        <f t="shared" si="17"/>
        <v>2160</v>
      </c>
      <c r="AI51" s="195">
        <f t="shared" si="36"/>
        <v>37</v>
      </c>
      <c r="AJ51" s="223" t="s">
        <v>110</v>
      </c>
      <c r="AK51" s="224"/>
      <c r="AL51" s="224"/>
      <c r="AM51" s="225"/>
      <c r="AN51" s="226"/>
      <c r="AO51" s="104">
        <f t="shared" si="203"/>
        <v>72090</v>
      </c>
      <c r="AP51" s="105">
        <f t="shared" si="204"/>
        <v>42582</v>
      </c>
      <c r="AQ51" s="106">
        <f t="shared" si="205"/>
        <v>2160</v>
      </c>
      <c r="AR51" s="135">
        <f t="shared" si="21"/>
        <v>2160</v>
      </c>
      <c r="AS51" s="248">
        <f t="shared" si="206"/>
        <v>0</v>
      </c>
      <c r="AT51" s="249">
        <f t="shared" si="207"/>
        <v>0</v>
      </c>
      <c r="AU51" s="250">
        <f t="shared" si="211"/>
        <v>0</v>
      </c>
      <c r="AV51" s="251">
        <f aca="true" t="shared" si="215" ref="AV51:AW56">Y51</f>
        <v>2160</v>
      </c>
      <c r="AW51" s="154">
        <f t="shared" si="215"/>
        <v>0</v>
      </c>
      <c r="AX51" s="155">
        <f t="shared" si="27"/>
        <v>2160</v>
      </c>
      <c r="AZ51" s="195">
        <f t="shared" si="190"/>
        <v>37</v>
      </c>
      <c r="BA51" s="223" t="str">
        <f aca="true" t="shared" si="216" ref="BA51:BA56">AJ51</f>
        <v>CATENA HYGEIA VISEU DE SUS</v>
      </c>
      <c r="BB51" s="280"/>
      <c r="BC51" s="280"/>
      <c r="BD51" s="280"/>
      <c r="BE51" s="302"/>
      <c r="BF51" s="303"/>
      <c r="BG51" s="104">
        <f t="shared" si="208"/>
        <v>72090</v>
      </c>
      <c r="BH51" s="105">
        <f t="shared" si="209"/>
        <v>42582</v>
      </c>
      <c r="BI51" s="250">
        <f t="shared" si="212"/>
        <v>0</v>
      </c>
      <c r="BJ51" s="286">
        <f aca="true" t="shared" si="217" ref="BJ51:BJ56">Z51</f>
        <v>0</v>
      </c>
    </row>
    <row r="52" spans="1:62" s="6" customFormat="1" ht="13.5">
      <c r="A52" s="36">
        <f aca="true" t="shared" si="218" ref="A52:A69">AI52</f>
        <v>38</v>
      </c>
      <c r="B52" s="47" t="str">
        <f t="shared" si="213"/>
        <v>TOTAL CATENA HYGEIA</v>
      </c>
      <c r="C52" s="66"/>
      <c r="D52" s="67"/>
      <c r="E52" s="50"/>
      <c r="F52" s="52">
        <f aca="true" t="shared" si="219" ref="F52:H52">SUM(F45:F51)</f>
        <v>360</v>
      </c>
      <c r="G52" s="52">
        <f t="shared" si="219"/>
        <v>12397.199999999999</v>
      </c>
      <c r="H52" s="68">
        <f t="shared" si="219"/>
        <v>12757.2</v>
      </c>
      <c r="I52" s="102" t="str">
        <f aca="true" t="shared" si="220" ref="I52:I67">IF(H52=N52,"OK","ATENTIE")</f>
        <v>OK</v>
      </c>
      <c r="J52" s="108">
        <f t="shared" si="187"/>
        <v>38</v>
      </c>
      <c r="K52" s="47" t="str">
        <f t="shared" si="214"/>
        <v>TOTAL CATENA HYGEIA</v>
      </c>
      <c r="L52" s="120"/>
      <c r="M52" s="121"/>
      <c r="N52" s="122">
        <f aca="true" t="shared" si="221" ref="N52:Z52">SUM(N45:N51)</f>
        <v>12757.2</v>
      </c>
      <c r="O52" s="122">
        <f t="shared" si="221"/>
        <v>0</v>
      </c>
      <c r="P52" s="122">
        <f t="shared" si="221"/>
        <v>0</v>
      </c>
      <c r="Q52" s="122">
        <f t="shared" si="221"/>
        <v>0</v>
      </c>
      <c r="R52" s="122">
        <f t="shared" si="221"/>
        <v>0</v>
      </c>
      <c r="S52" s="122">
        <f t="shared" si="221"/>
        <v>0</v>
      </c>
      <c r="T52" s="122">
        <f t="shared" si="221"/>
        <v>0</v>
      </c>
      <c r="U52" s="122">
        <f t="shared" si="221"/>
        <v>0</v>
      </c>
      <c r="V52" s="122">
        <f t="shared" si="221"/>
        <v>0</v>
      </c>
      <c r="W52" s="122">
        <f t="shared" si="221"/>
        <v>360</v>
      </c>
      <c r="X52" s="122">
        <f t="shared" si="221"/>
        <v>12397.199999999999</v>
      </c>
      <c r="Y52" s="168">
        <f t="shared" si="221"/>
        <v>12757.2</v>
      </c>
      <c r="Z52" s="169">
        <f t="shared" si="221"/>
        <v>0</v>
      </c>
      <c r="AA52" s="170"/>
      <c r="AB52" s="171">
        <f>SUM(AB45:AB51)</f>
        <v>12757.2</v>
      </c>
      <c r="AD52" s="156"/>
      <c r="AE52" s="157">
        <f t="shared" si="16"/>
        <v>360</v>
      </c>
      <c r="AF52" s="156"/>
      <c r="AG52" s="157">
        <f t="shared" si="17"/>
        <v>12397.199999999999</v>
      </c>
      <c r="AI52" s="195">
        <f t="shared" si="36"/>
        <v>38</v>
      </c>
      <c r="AJ52" s="227" t="s">
        <v>111</v>
      </c>
      <c r="AK52" s="228"/>
      <c r="AL52" s="228"/>
      <c r="AM52" s="229"/>
      <c r="AN52" s="229"/>
      <c r="AO52" s="252"/>
      <c r="AP52" s="253"/>
      <c r="AQ52" s="254">
        <f aca="true" t="shared" si="222" ref="AQ52:AT52">SUM(AQ45:AQ51)</f>
        <v>12757.2</v>
      </c>
      <c r="AR52" s="254">
        <f t="shared" si="222"/>
        <v>12757.2</v>
      </c>
      <c r="AS52" s="254">
        <f t="shared" si="222"/>
        <v>0</v>
      </c>
      <c r="AT52" s="255">
        <f t="shared" si="222"/>
        <v>0</v>
      </c>
      <c r="AU52" s="256">
        <f t="shared" si="211"/>
        <v>0</v>
      </c>
      <c r="AV52" s="257">
        <f t="shared" si="215"/>
        <v>12757.2</v>
      </c>
      <c r="AW52" s="266">
        <f t="shared" si="215"/>
        <v>0</v>
      </c>
      <c r="AX52" s="267">
        <f>SUM(AX45:AX51)</f>
        <v>12757.2</v>
      </c>
      <c r="AZ52" s="195">
        <f t="shared" si="190"/>
        <v>38</v>
      </c>
      <c r="BA52" s="227" t="str">
        <f t="shared" si="216"/>
        <v>TOTAL CATENA HYGEIA</v>
      </c>
      <c r="BB52" s="281"/>
      <c r="BC52" s="281"/>
      <c r="BD52" s="281"/>
      <c r="BE52" s="304"/>
      <c r="BF52" s="304"/>
      <c r="BG52" s="252"/>
      <c r="BH52" s="253"/>
      <c r="BI52" s="256">
        <f aca="true" t="shared" si="223" ref="BI52:BI67">BJ52</f>
        <v>0</v>
      </c>
      <c r="BJ52" s="289">
        <f t="shared" si="217"/>
        <v>0</v>
      </c>
    </row>
    <row r="53" spans="1:62" s="5" customFormat="1" ht="12.75">
      <c r="A53" s="36">
        <f t="shared" si="218"/>
        <v>39</v>
      </c>
      <c r="B53" s="42" t="str">
        <f t="shared" si="213"/>
        <v>CATENA BM (B-DUL BUCURESTI 6)</v>
      </c>
      <c r="C53" s="56" t="s">
        <v>112</v>
      </c>
      <c r="D53" s="56">
        <v>16096</v>
      </c>
      <c r="E53" s="57">
        <v>42582</v>
      </c>
      <c r="F53" s="59"/>
      <c r="G53" s="59">
        <v>1798.8</v>
      </c>
      <c r="H53" s="65">
        <f aca="true" t="shared" si="224" ref="H53:H56">F53+G53</f>
        <v>1798.8</v>
      </c>
      <c r="I53" s="102" t="str">
        <f t="shared" si="220"/>
        <v>OK</v>
      </c>
      <c r="J53" s="108">
        <f t="shared" si="187"/>
        <v>39</v>
      </c>
      <c r="K53" s="42" t="str">
        <f t="shared" si="214"/>
        <v>CATENA BM (B-DUL BUCURESTI 6)</v>
      </c>
      <c r="L53" s="104">
        <f aca="true" t="shared" si="225" ref="L53:L56">D53</f>
        <v>16096</v>
      </c>
      <c r="M53" s="105">
        <f aca="true" t="shared" si="226" ref="M53:M56">IF(E53=0,"0",E53)</f>
        <v>42582</v>
      </c>
      <c r="N53" s="106">
        <f aca="true" t="shared" si="227" ref="N53:N56">H53</f>
        <v>1798.8</v>
      </c>
      <c r="O53" s="107"/>
      <c r="P53" s="107"/>
      <c r="Q53" s="132">
        <f aca="true" t="shared" si="228" ref="Q53:Q56">IF(F53-O53-T53-AE53&gt;0,F53-O53-T53-AE53,0)</f>
        <v>0</v>
      </c>
      <c r="R53" s="132">
        <f aca="true" t="shared" si="229" ref="R53:R56">IF(G53-P53-U53-AG53&gt;0,G53-P53-U53-AG53,0)</f>
        <v>0</v>
      </c>
      <c r="S53" s="132">
        <f aca="true" t="shared" si="230" ref="S53:S56">Q53+R53</f>
        <v>0</v>
      </c>
      <c r="T53" s="107"/>
      <c r="U53" s="140"/>
      <c r="V53" s="135">
        <f aca="true" t="shared" si="231" ref="V53:V56">T53+U53</f>
        <v>0</v>
      </c>
      <c r="W53" s="135">
        <f aca="true" t="shared" si="232" ref="W53:X56">F53-O53-Q53-T53</f>
        <v>0</v>
      </c>
      <c r="X53" s="135">
        <f t="shared" si="232"/>
        <v>1798.8</v>
      </c>
      <c r="Y53" s="153">
        <f aca="true" t="shared" si="233" ref="Y53:Y56">AB53-Z53</f>
        <v>1798.8</v>
      </c>
      <c r="Z53" s="154"/>
      <c r="AA53" s="167"/>
      <c r="AB53" s="155">
        <f aca="true" t="shared" si="234" ref="AB53:AB56">W53+X53</f>
        <v>1798.8</v>
      </c>
      <c r="AD53" s="156"/>
      <c r="AE53" s="157">
        <f t="shared" si="16"/>
        <v>0</v>
      </c>
      <c r="AF53" s="156"/>
      <c r="AG53" s="157">
        <f t="shared" si="17"/>
        <v>1798.8</v>
      </c>
      <c r="AI53" s="195">
        <f t="shared" si="36"/>
        <v>39</v>
      </c>
      <c r="AJ53" s="230" t="s">
        <v>113</v>
      </c>
      <c r="AK53" s="231"/>
      <c r="AL53" s="232"/>
      <c r="AM53" s="233"/>
      <c r="AN53" s="214"/>
      <c r="AO53" s="104">
        <f aca="true" t="shared" si="235" ref="AO53:AO56">L53</f>
        <v>16096</v>
      </c>
      <c r="AP53" s="105">
        <f aca="true" t="shared" si="236" ref="AP53:AP56">IF(M53=0,"0",M53)</f>
        <v>42582</v>
      </c>
      <c r="AQ53" s="106">
        <f aca="true" t="shared" si="237" ref="AQ53:AQ56">N53</f>
        <v>1798.8</v>
      </c>
      <c r="AR53" s="135">
        <f>AQ53-AS53</f>
        <v>1798.8</v>
      </c>
      <c r="AS53" s="248">
        <f aca="true" t="shared" si="238" ref="AS53:AW53">V53</f>
        <v>0</v>
      </c>
      <c r="AT53" s="249">
        <f aca="true" t="shared" si="239" ref="AT53:AT56">O53+P53+S53</f>
        <v>0</v>
      </c>
      <c r="AU53" s="250">
        <f t="shared" si="211"/>
        <v>0</v>
      </c>
      <c r="AV53" s="251">
        <f t="shared" si="238"/>
        <v>1798.8</v>
      </c>
      <c r="AW53" s="154">
        <f t="shared" si="238"/>
        <v>0</v>
      </c>
      <c r="AX53" s="155">
        <f>AR53-AT53</f>
        <v>1798.8</v>
      </c>
      <c r="AZ53" s="195">
        <f t="shared" si="190"/>
        <v>39</v>
      </c>
      <c r="BA53" s="230" t="str">
        <f t="shared" si="216"/>
        <v>CATENA BM (B-DUL BUCURESTI 6)</v>
      </c>
      <c r="BB53" s="282"/>
      <c r="BC53" s="282"/>
      <c r="BD53" s="283"/>
      <c r="BE53" s="305"/>
      <c r="BF53" s="291"/>
      <c r="BG53" s="104">
        <f aca="true" t="shared" si="240" ref="BG53:BG56">D53</f>
        <v>16096</v>
      </c>
      <c r="BH53" s="105">
        <f aca="true" t="shared" si="241" ref="BH53:BH56">IF(E53=0,"0",E53)</f>
        <v>42582</v>
      </c>
      <c r="BI53" s="250">
        <f t="shared" si="223"/>
        <v>0</v>
      </c>
      <c r="BJ53" s="286">
        <f t="shared" si="217"/>
        <v>0</v>
      </c>
    </row>
    <row r="54" spans="1:62" s="5" customFormat="1" ht="12.75">
      <c r="A54" s="36">
        <f t="shared" si="218"/>
        <v>40</v>
      </c>
      <c r="B54" s="42" t="str">
        <f t="shared" si="213"/>
        <v>CATENA BM (B-DUL BUCURESTI 23)</v>
      </c>
      <c r="C54" s="61" t="s">
        <v>112</v>
      </c>
      <c r="D54" s="61">
        <v>15088</v>
      </c>
      <c r="E54" s="62">
        <v>42582</v>
      </c>
      <c r="F54" s="64"/>
      <c r="G54" s="64">
        <v>1920</v>
      </c>
      <c r="H54" s="65">
        <f t="shared" si="224"/>
        <v>1920</v>
      </c>
      <c r="I54" s="102" t="str">
        <f t="shared" si="220"/>
        <v>OK</v>
      </c>
      <c r="J54" s="108">
        <f t="shared" si="187"/>
        <v>40</v>
      </c>
      <c r="K54" s="42" t="str">
        <f t="shared" si="214"/>
        <v>CATENA BM (B-DUL BUCURESTI 23)</v>
      </c>
      <c r="L54" s="104">
        <f t="shared" si="225"/>
        <v>15088</v>
      </c>
      <c r="M54" s="105">
        <f t="shared" si="226"/>
        <v>42582</v>
      </c>
      <c r="N54" s="106">
        <f t="shared" si="227"/>
        <v>1920</v>
      </c>
      <c r="O54" s="107"/>
      <c r="P54" s="107"/>
      <c r="Q54" s="132">
        <f t="shared" si="228"/>
        <v>0</v>
      </c>
      <c r="R54" s="132">
        <f t="shared" si="229"/>
        <v>0</v>
      </c>
      <c r="S54" s="132">
        <f t="shared" si="230"/>
        <v>0</v>
      </c>
      <c r="T54" s="107"/>
      <c r="U54" s="141"/>
      <c r="V54" s="135">
        <f t="shared" si="231"/>
        <v>0</v>
      </c>
      <c r="W54" s="135">
        <f t="shared" si="232"/>
        <v>0</v>
      </c>
      <c r="X54" s="135">
        <f t="shared" si="232"/>
        <v>1920</v>
      </c>
      <c r="Y54" s="153">
        <f t="shared" si="233"/>
        <v>1920</v>
      </c>
      <c r="Z54" s="154"/>
      <c r="AA54" s="167"/>
      <c r="AB54" s="155">
        <f t="shared" si="234"/>
        <v>1920</v>
      </c>
      <c r="AD54" s="156"/>
      <c r="AE54" s="157">
        <f t="shared" si="16"/>
        <v>0</v>
      </c>
      <c r="AF54" s="156"/>
      <c r="AG54" s="157">
        <f t="shared" si="17"/>
        <v>1920</v>
      </c>
      <c r="AI54" s="195">
        <f t="shared" si="36"/>
        <v>40</v>
      </c>
      <c r="AJ54" s="230" t="s">
        <v>114</v>
      </c>
      <c r="AK54" s="231"/>
      <c r="AL54" s="232"/>
      <c r="AM54" s="233"/>
      <c r="AN54" s="214"/>
      <c r="AO54" s="104">
        <f t="shared" si="235"/>
        <v>15088</v>
      </c>
      <c r="AP54" s="105">
        <f t="shared" si="236"/>
        <v>42582</v>
      </c>
      <c r="AQ54" s="106">
        <f t="shared" si="237"/>
        <v>1920</v>
      </c>
      <c r="AR54" s="135">
        <f>AQ54-AS54</f>
        <v>1920</v>
      </c>
      <c r="AS54" s="248">
        <f aca="true" t="shared" si="242" ref="AS54:AW54">V54</f>
        <v>0</v>
      </c>
      <c r="AT54" s="249">
        <f t="shared" si="239"/>
        <v>0</v>
      </c>
      <c r="AU54" s="250">
        <f t="shared" si="211"/>
        <v>0</v>
      </c>
      <c r="AV54" s="251">
        <f t="shared" si="242"/>
        <v>1920</v>
      </c>
      <c r="AW54" s="154">
        <f t="shared" si="242"/>
        <v>0</v>
      </c>
      <c r="AX54" s="155">
        <f>AR54-AT54</f>
        <v>1920</v>
      </c>
      <c r="AZ54" s="195">
        <f t="shared" si="190"/>
        <v>40</v>
      </c>
      <c r="BA54" s="230" t="str">
        <f t="shared" si="216"/>
        <v>CATENA BM (B-DUL BUCURESTI 23)</v>
      </c>
      <c r="BB54" s="282"/>
      <c r="BC54" s="282"/>
      <c r="BD54" s="283"/>
      <c r="BE54" s="305"/>
      <c r="BF54" s="291"/>
      <c r="BG54" s="104">
        <f t="shared" si="240"/>
        <v>15088</v>
      </c>
      <c r="BH54" s="105">
        <f t="shared" si="241"/>
        <v>42582</v>
      </c>
      <c r="BI54" s="250">
        <f t="shared" si="223"/>
        <v>0</v>
      </c>
      <c r="BJ54" s="286">
        <f t="shared" si="217"/>
        <v>0</v>
      </c>
    </row>
    <row r="55" spans="1:62" s="5" customFormat="1" ht="12.75">
      <c r="A55" s="36">
        <f t="shared" si="218"/>
        <v>41</v>
      </c>
      <c r="B55" s="42" t="str">
        <f t="shared" si="213"/>
        <v>CATENA BM (TRAIAN 25)</v>
      </c>
      <c r="C55" s="56" t="s">
        <v>112</v>
      </c>
      <c r="D55" s="56">
        <v>18111</v>
      </c>
      <c r="E55" s="57">
        <v>42582</v>
      </c>
      <c r="F55" s="59">
        <v>360</v>
      </c>
      <c r="G55" s="59">
        <v>600</v>
      </c>
      <c r="H55" s="65">
        <f t="shared" si="224"/>
        <v>960</v>
      </c>
      <c r="I55" s="102" t="str">
        <f t="shared" si="220"/>
        <v>OK</v>
      </c>
      <c r="J55" s="108">
        <f t="shared" si="187"/>
        <v>41</v>
      </c>
      <c r="K55" s="42" t="str">
        <f t="shared" si="214"/>
        <v>CATENA BM (TRAIAN 25)</v>
      </c>
      <c r="L55" s="104">
        <f t="shared" si="225"/>
        <v>18111</v>
      </c>
      <c r="M55" s="105">
        <f t="shared" si="226"/>
        <v>42582</v>
      </c>
      <c r="N55" s="106">
        <f t="shared" si="227"/>
        <v>960</v>
      </c>
      <c r="O55" s="107"/>
      <c r="P55" s="107"/>
      <c r="Q55" s="132">
        <f t="shared" si="228"/>
        <v>0</v>
      </c>
      <c r="R55" s="132">
        <f t="shared" si="229"/>
        <v>0</v>
      </c>
      <c r="S55" s="132">
        <f t="shared" si="230"/>
        <v>0</v>
      </c>
      <c r="T55" s="107"/>
      <c r="U55" s="140"/>
      <c r="V55" s="135">
        <f t="shared" si="231"/>
        <v>0</v>
      </c>
      <c r="W55" s="135">
        <f t="shared" si="232"/>
        <v>360</v>
      </c>
      <c r="X55" s="135">
        <f t="shared" si="232"/>
        <v>600</v>
      </c>
      <c r="Y55" s="153">
        <f t="shared" si="233"/>
        <v>960</v>
      </c>
      <c r="Z55" s="154"/>
      <c r="AA55" s="167"/>
      <c r="AB55" s="155">
        <f t="shared" si="234"/>
        <v>960</v>
      </c>
      <c r="AD55" s="156"/>
      <c r="AE55" s="157">
        <f t="shared" si="16"/>
        <v>360</v>
      </c>
      <c r="AF55" s="156"/>
      <c r="AG55" s="157">
        <f t="shared" si="17"/>
        <v>600</v>
      </c>
      <c r="AI55" s="195">
        <f t="shared" si="36"/>
        <v>41</v>
      </c>
      <c r="AJ55" s="230" t="s">
        <v>115</v>
      </c>
      <c r="AK55" s="231"/>
      <c r="AL55" s="232"/>
      <c r="AM55" s="233"/>
      <c r="AN55" s="214"/>
      <c r="AO55" s="104">
        <f t="shared" si="235"/>
        <v>18111</v>
      </c>
      <c r="AP55" s="105">
        <f t="shared" si="236"/>
        <v>42582</v>
      </c>
      <c r="AQ55" s="106">
        <f t="shared" si="237"/>
        <v>960</v>
      </c>
      <c r="AR55" s="135">
        <f aca="true" t="shared" si="243" ref="AR55:AR72">AQ55-AS55</f>
        <v>960</v>
      </c>
      <c r="AS55" s="248">
        <f aca="true" t="shared" si="244" ref="AS55:AS59">V55</f>
        <v>0</v>
      </c>
      <c r="AT55" s="249">
        <f t="shared" si="239"/>
        <v>0</v>
      </c>
      <c r="AU55" s="250">
        <f t="shared" si="211"/>
        <v>0</v>
      </c>
      <c r="AV55" s="251">
        <f t="shared" si="215"/>
        <v>960</v>
      </c>
      <c r="AW55" s="154">
        <f t="shared" si="215"/>
        <v>0</v>
      </c>
      <c r="AX55" s="155">
        <f aca="true" t="shared" si="245" ref="AX55:AX72">AR55-AT55</f>
        <v>960</v>
      </c>
      <c r="AZ55" s="195">
        <f t="shared" si="190"/>
        <v>41</v>
      </c>
      <c r="BA55" s="230" t="str">
        <f t="shared" si="216"/>
        <v>CATENA BM (TRAIAN 25)</v>
      </c>
      <c r="BB55" s="282"/>
      <c r="BC55" s="282"/>
      <c r="BD55" s="283"/>
      <c r="BE55" s="305"/>
      <c r="BF55" s="291"/>
      <c r="BG55" s="104">
        <f t="shared" si="240"/>
        <v>18111</v>
      </c>
      <c r="BH55" s="105">
        <f t="shared" si="241"/>
        <v>42582</v>
      </c>
      <c r="BI55" s="250">
        <f t="shared" si="223"/>
        <v>0</v>
      </c>
      <c r="BJ55" s="286">
        <f t="shared" si="217"/>
        <v>0</v>
      </c>
    </row>
    <row r="56" spans="1:62" s="5" customFormat="1" ht="12.75">
      <c r="A56" s="36">
        <f t="shared" si="218"/>
        <v>42</v>
      </c>
      <c r="B56" s="42" t="str">
        <f t="shared" si="213"/>
        <v>CATENA SIGHET</v>
      </c>
      <c r="C56" s="61" t="s">
        <v>112</v>
      </c>
      <c r="D56" s="61">
        <v>17103</v>
      </c>
      <c r="E56" s="62">
        <v>42582</v>
      </c>
      <c r="F56" s="64">
        <v>1080</v>
      </c>
      <c r="G56" s="64">
        <v>16710</v>
      </c>
      <c r="H56" s="65">
        <f t="shared" si="224"/>
        <v>17790</v>
      </c>
      <c r="I56" s="102" t="str">
        <f t="shared" si="220"/>
        <v>OK</v>
      </c>
      <c r="J56" s="108">
        <f t="shared" si="187"/>
        <v>42</v>
      </c>
      <c r="K56" s="42" t="str">
        <f t="shared" si="214"/>
        <v>CATENA SIGHET</v>
      </c>
      <c r="L56" s="104">
        <f t="shared" si="225"/>
        <v>17103</v>
      </c>
      <c r="M56" s="105">
        <f t="shared" si="226"/>
        <v>42582</v>
      </c>
      <c r="N56" s="106">
        <f t="shared" si="227"/>
        <v>17790</v>
      </c>
      <c r="O56" s="107"/>
      <c r="P56" s="107"/>
      <c r="Q56" s="132">
        <f t="shared" si="228"/>
        <v>0</v>
      </c>
      <c r="R56" s="132">
        <f t="shared" si="229"/>
        <v>0</v>
      </c>
      <c r="S56" s="132">
        <f t="shared" si="230"/>
        <v>0</v>
      </c>
      <c r="T56" s="107"/>
      <c r="U56" s="141"/>
      <c r="V56" s="135">
        <f t="shared" si="231"/>
        <v>0</v>
      </c>
      <c r="W56" s="135">
        <f t="shared" si="232"/>
        <v>1080</v>
      </c>
      <c r="X56" s="135">
        <f t="shared" si="232"/>
        <v>16710</v>
      </c>
      <c r="Y56" s="153">
        <f t="shared" si="233"/>
        <v>17790</v>
      </c>
      <c r="Z56" s="154"/>
      <c r="AA56" s="167"/>
      <c r="AB56" s="155">
        <f t="shared" si="234"/>
        <v>17790</v>
      </c>
      <c r="AD56" s="156"/>
      <c r="AE56" s="157">
        <f t="shared" si="16"/>
        <v>1080</v>
      </c>
      <c r="AF56" s="156"/>
      <c r="AG56" s="157">
        <f t="shared" si="17"/>
        <v>16710</v>
      </c>
      <c r="AI56" s="195">
        <f t="shared" si="36"/>
        <v>42</v>
      </c>
      <c r="AJ56" s="230" t="s">
        <v>116</v>
      </c>
      <c r="AK56" s="231"/>
      <c r="AL56" s="232"/>
      <c r="AM56" s="233"/>
      <c r="AN56" s="214"/>
      <c r="AO56" s="104">
        <f t="shared" si="235"/>
        <v>17103</v>
      </c>
      <c r="AP56" s="105">
        <f t="shared" si="236"/>
        <v>42582</v>
      </c>
      <c r="AQ56" s="106">
        <f t="shared" si="237"/>
        <v>17790</v>
      </c>
      <c r="AR56" s="135">
        <f t="shared" si="243"/>
        <v>17790</v>
      </c>
      <c r="AS56" s="248">
        <f t="shared" si="244"/>
        <v>0</v>
      </c>
      <c r="AT56" s="249">
        <f t="shared" si="239"/>
        <v>0</v>
      </c>
      <c r="AU56" s="250">
        <f t="shared" si="211"/>
        <v>0</v>
      </c>
      <c r="AV56" s="251">
        <f t="shared" si="215"/>
        <v>17790</v>
      </c>
      <c r="AW56" s="154">
        <f t="shared" si="215"/>
        <v>0</v>
      </c>
      <c r="AX56" s="155">
        <f t="shared" si="245"/>
        <v>17790</v>
      </c>
      <c r="AZ56" s="195">
        <f t="shared" si="190"/>
        <v>42</v>
      </c>
      <c r="BA56" s="230" t="str">
        <f t="shared" si="216"/>
        <v>CATENA SIGHET</v>
      </c>
      <c r="BB56" s="282"/>
      <c r="BC56" s="282"/>
      <c r="BD56" s="283"/>
      <c r="BE56" s="305"/>
      <c r="BF56" s="291"/>
      <c r="BG56" s="104">
        <f t="shared" si="240"/>
        <v>17103</v>
      </c>
      <c r="BH56" s="105">
        <f t="shared" si="241"/>
        <v>42582</v>
      </c>
      <c r="BI56" s="250">
        <f t="shared" si="223"/>
        <v>0</v>
      </c>
      <c r="BJ56" s="286">
        <f t="shared" si="217"/>
        <v>0</v>
      </c>
    </row>
    <row r="57" spans="1:62" s="6" customFormat="1" ht="13.5">
      <c r="A57" s="36">
        <f t="shared" si="218"/>
        <v>43</v>
      </c>
      <c r="B57" s="47" t="str">
        <f aca="true" t="shared" si="246" ref="B57:B67">AJ57</f>
        <v>TOTAL MED SERV UNITED</v>
      </c>
      <c r="C57" s="66"/>
      <c r="D57" s="67"/>
      <c r="E57" s="50"/>
      <c r="F57" s="52">
        <f aca="true" t="shared" si="247" ref="F57:H57">SUM(F53:F56)</f>
        <v>1440</v>
      </c>
      <c r="G57" s="52">
        <f t="shared" si="247"/>
        <v>21028.8</v>
      </c>
      <c r="H57" s="68">
        <f t="shared" si="247"/>
        <v>22468.8</v>
      </c>
      <c r="I57" s="102" t="str">
        <f t="shared" si="220"/>
        <v>OK</v>
      </c>
      <c r="J57" s="108">
        <f t="shared" si="187"/>
        <v>43</v>
      </c>
      <c r="K57" s="109" t="str">
        <f aca="true" t="shared" si="248" ref="K57:K72">AJ57</f>
        <v>TOTAL MED SERV UNITED</v>
      </c>
      <c r="L57" s="110"/>
      <c r="M57" s="111"/>
      <c r="N57" s="112">
        <f aca="true" t="shared" si="249" ref="N57:Z57">SUM(N53:N56)</f>
        <v>22468.8</v>
      </c>
      <c r="O57" s="112">
        <f t="shared" si="249"/>
        <v>0</v>
      </c>
      <c r="P57" s="112">
        <f t="shared" si="249"/>
        <v>0</v>
      </c>
      <c r="Q57" s="112">
        <f t="shared" si="249"/>
        <v>0</v>
      </c>
      <c r="R57" s="112">
        <f t="shared" si="249"/>
        <v>0</v>
      </c>
      <c r="S57" s="112">
        <f t="shared" si="249"/>
        <v>0</v>
      </c>
      <c r="T57" s="112">
        <f t="shared" si="249"/>
        <v>0</v>
      </c>
      <c r="U57" s="122">
        <f t="shared" si="249"/>
        <v>0</v>
      </c>
      <c r="V57" s="112">
        <f t="shared" si="249"/>
        <v>0</v>
      </c>
      <c r="W57" s="112">
        <f t="shared" si="249"/>
        <v>1440</v>
      </c>
      <c r="X57" s="112">
        <f t="shared" si="249"/>
        <v>21028.8</v>
      </c>
      <c r="Y57" s="159">
        <f t="shared" si="249"/>
        <v>22468.8</v>
      </c>
      <c r="Z57" s="160">
        <f t="shared" si="249"/>
        <v>0</v>
      </c>
      <c r="AA57" s="161"/>
      <c r="AB57" s="162">
        <f>SUM(AB53:AB56)</f>
        <v>22468.8</v>
      </c>
      <c r="AD57" s="156"/>
      <c r="AE57" s="157">
        <f aca="true" t="shared" si="250" ref="AE57:AE84">F57</f>
        <v>1440</v>
      </c>
      <c r="AF57" s="156"/>
      <c r="AG57" s="157">
        <f aca="true" t="shared" si="251" ref="AG57:AG84">G57</f>
        <v>21028.8</v>
      </c>
      <c r="AI57" s="195">
        <f t="shared" si="36"/>
        <v>43</v>
      </c>
      <c r="AJ57" s="196" t="s">
        <v>117</v>
      </c>
      <c r="AK57" s="197"/>
      <c r="AL57" s="197"/>
      <c r="AM57" s="198"/>
      <c r="AN57" s="199"/>
      <c r="AO57" s="252"/>
      <c r="AP57" s="253"/>
      <c r="AQ57" s="254">
        <f aca="true" t="shared" si="252" ref="AQ57:AT57">SUM(AQ53:AQ56)</f>
        <v>22468.8</v>
      </c>
      <c r="AR57" s="254">
        <f t="shared" si="243"/>
        <v>22468.8</v>
      </c>
      <c r="AS57" s="254">
        <f t="shared" si="252"/>
        <v>0</v>
      </c>
      <c r="AT57" s="255">
        <f t="shared" si="252"/>
        <v>0</v>
      </c>
      <c r="AU57" s="256">
        <f aca="true" t="shared" si="253" ref="AU57:AU73">Z57</f>
        <v>0</v>
      </c>
      <c r="AV57" s="257">
        <f aca="true" t="shared" si="254" ref="AV57:AW67">Y57</f>
        <v>22468.8</v>
      </c>
      <c r="AW57" s="266">
        <f t="shared" si="254"/>
        <v>0</v>
      </c>
      <c r="AX57" s="267">
        <f t="shared" si="245"/>
        <v>22468.8</v>
      </c>
      <c r="AZ57" s="195">
        <f t="shared" si="190"/>
        <v>43</v>
      </c>
      <c r="BA57" s="196" t="str">
        <f aca="true" t="shared" si="255" ref="BA57:BA67">AJ57</f>
        <v>TOTAL MED SERV UNITED</v>
      </c>
      <c r="BB57" s="268"/>
      <c r="BC57" s="268"/>
      <c r="BD57" s="268"/>
      <c r="BE57" s="287"/>
      <c r="BF57" s="288"/>
      <c r="BG57" s="252"/>
      <c r="BH57" s="253"/>
      <c r="BI57" s="256">
        <f t="shared" si="223"/>
        <v>0</v>
      </c>
      <c r="BJ57" s="289">
        <f aca="true" t="shared" si="256" ref="BJ57:BJ73">Z57</f>
        <v>0</v>
      </c>
    </row>
    <row r="58" spans="1:62" s="5" customFormat="1" ht="12.75">
      <c r="A58" s="36">
        <f t="shared" si="218"/>
        <v>44</v>
      </c>
      <c r="B58" s="42" t="str">
        <f t="shared" si="246"/>
        <v>DAVILLA 1</v>
      </c>
      <c r="C58" s="75" t="s">
        <v>118</v>
      </c>
      <c r="D58" s="75">
        <v>513</v>
      </c>
      <c r="E58" s="76">
        <v>42582</v>
      </c>
      <c r="F58" s="77"/>
      <c r="G58" s="78">
        <v>5160</v>
      </c>
      <c r="H58" s="46">
        <f aca="true" t="shared" si="257" ref="H58:H62">F58+G58</f>
        <v>5160</v>
      </c>
      <c r="I58" s="102" t="str">
        <f t="shared" si="220"/>
        <v>OK</v>
      </c>
      <c r="J58" s="108">
        <f t="shared" si="187"/>
        <v>44</v>
      </c>
      <c r="K58" s="37" t="str">
        <f t="shared" si="248"/>
        <v>DAVILLA 1</v>
      </c>
      <c r="L58" s="123">
        <f aca="true" t="shared" si="258" ref="L58:L62">D58</f>
        <v>513</v>
      </c>
      <c r="M58" s="124">
        <f aca="true" t="shared" si="259" ref="M58:M62">IF(E58=0,"0",E58)</f>
        <v>42582</v>
      </c>
      <c r="N58" s="125">
        <f aca="true" t="shared" si="260" ref="N58:N62">H58</f>
        <v>5160</v>
      </c>
      <c r="O58" s="116"/>
      <c r="P58" s="116"/>
      <c r="Q58" s="136">
        <f aca="true" t="shared" si="261" ref="Q58:Q62">IF(F58-O58-T58-AE58&gt;0,F58-O58-T58-AE58,0)</f>
        <v>0</v>
      </c>
      <c r="R58" s="136">
        <f aca="true" t="shared" si="262" ref="R58:R62">IF(G58-P58-U58-AG58&gt;0,G58-P58-U58-AG58,0)</f>
        <v>0</v>
      </c>
      <c r="S58" s="136">
        <f aca="true" t="shared" si="263" ref="S58:S62">Q58+R58</f>
        <v>0</v>
      </c>
      <c r="T58" s="116"/>
      <c r="U58" s="140"/>
      <c r="V58" s="139">
        <f aca="true" t="shared" si="264" ref="V58:V62">T58+U58</f>
        <v>0</v>
      </c>
      <c r="W58" s="139">
        <f aca="true" t="shared" si="265" ref="W58:W62">F58-O58-Q58-T58</f>
        <v>0</v>
      </c>
      <c r="X58" s="139">
        <f aca="true" t="shared" si="266" ref="X58:X62">G58-P58-R58-U58</f>
        <v>5160</v>
      </c>
      <c r="Y58" s="163">
        <f aca="true" t="shared" si="267" ref="Y58:Y62">AB58-Z58</f>
        <v>5160</v>
      </c>
      <c r="Z58" s="164"/>
      <c r="AA58" s="165"/>
      <c r="AB58" s="166">
        <f aca="true" t="shared" si="268" ref="AB58:AB62">W58+X58</f>
        <v>5160</v>
      </c>
      <c r="AD58" s="156"/>
      <c r="AE58" s="157">
        <f t="shared" si="250"/>
        <v>0</v>
      </c>
      <c r="AF58" s="156"/>
      <c r="AG58" s="157">
        <f t="shared" si="251"/>
        <v>5160</v>
      </c>
      <c r="AI58" s="195">
        <f t="shared" si="36"/>
        <v>44</v>
      </c>
      <c r="AJ58" s="217" t="s">
        <v>119</v>
      </c>
      <c r="AK58" s="218"/>
      <c r="AL58" s="224"/>
      <c r="AM58" s="225"/>
      <c r="AN58" s="214"/>
      <c r="AO58" s="104">
        <f aca="true" t="shared" si="269" ref="AO58:AO62">L58</f>
        <v>513</v>
      </c>
      <c r="AP58" s="105">
        <f aca="true" t="shared" si="270" ref="AP58:AP62">IF(M58=0,"0",M58)</f>
        <v>42582</v>
      </c>
      <c r="AQ58" s="106">
        <f aca="true" t="shared" si="271" ref="AQ58:AQ62">N58</f>
        <v>5160</v>
      </c>
      <c r="AR58" s="135">
        <f t="shared" si="243"/>
        <v>5160</v>
      </c>
      <c r="AS58" s="248">
        <f t="shared" si="244"/>
        <v>0</v>
      </c>
      <c r="AT58" s="249">
        <f aca="true" t="shared" si="272" ref="AT58:AT62">O58+P58+S58</f>
        <v>0</v>
      </c>
      <c r="AU58" s="250">
        <f t="shared" si="253"/>
        <v>0</v>
      </c>
      <c r="AV58" s="251">
        <f t="shared" si="254"/>
        <v>5160</v>
      </c>
      <c r="AW58" s="154">
        <f t="shared" si="254"/>
        <v>0</v>
      </c>
      <c r="AX58" s="155">
        <f t="shared" si="245"/>
        <v>5160</v>
      </c>
      <c r="AZ58" s="195">
        <f t="shared" si="190"/>
        <v>44</v>
      </c>
      <c r="BA58" s="217" t="str">
        <f t="shared" si="255"/>
        <v>DAVILLA 1</v>
      </c>
      <c r="BB58" s="278"/>
      <c r="BC58" s="278"/>
      <c r="BD58" s="280"/>
      <c r="BE58" s="302"/>
      <c r="BF58" s="291"/>
      <c r="BG58" s="104">
        <f aca="true" t="shared" si="273" ref="BG58:BG62">D58</f>
        <v>513</v>
      </c>
      <c r="BH58" s="105">
        <f aca="true" t="shared" si="274" ref="BH58:BH62">IF(E58=0,"0",E58)</f>
        <v>42582</v>
      </c>
      <c r="BI58" s="250">
        <f t="shared" si="223"/>
        <v>0</v>
      </c>
      <c r="BJ58" s="286">
        <f t="shared" si="256"/>
        <v>0</v>
      </c>
    </row>
    <row r="59" spans="1:62" s="5" customFormat="1" ht="12.75">
      <c r="A59" s="36">
        <f t="shared" si="218"/>
        <v>45</v>
      </c>
      <c r="B59" s="42" t="str">
        <f t="shared" si="246"/>
        <v>DAVILLA 1</v>
      </c>
      <c r="C59" s="56"/>
      <c r="D59" s="56"/>
      <c r="E59" s="79"/>
      <c r="F59" s="45"/>
      <c r="G59" s="45"/>
      <c r="H59" s="46">
        <f t="shared" si="257"/>
        <v>0</v>
      </c>
      <c r="I59" s="102" t="str">
        <f t="shared" si="220"/>
        <v>OK</v>
      </c>
      <c r="J59" s="108">
        <f t="shared" si="187"/>
        <v>45</v>
      </c>
      <c r="K59" s="42" t="str">
        <f t="shared" si="248"/>
        <v>DAVILLA 1</v>
      </c>
      <c r="L59" s="104">
        <f t="shared" si="258"/>
        <v>0</v>
      </c>
      <c r="M59" s="105" t="str">
        <f t="shared" si="259"/>
        <v>0</v>
      </c>
      <c r="N59" s="106">
        <f t="shared" si="260"/>
        <v>0</v>
      </c>
      <c r="O59" s="107"/>
      <c r="P59" s="107"/>
      <c r="Q59" s="132">
        <f t="shared" si="261"/>
        <v>0</v>
      </c>
      <c r="R59" s="132">
        <f t="shared" si="262"/>
        <v>0</v>
      </c>
      <c r="S59" s="132">
        <f t="shared" si="263"/>
        <v>0</v>
      </c>
      <c r="T59" s="107"/>
      <c r="U59" s="141"/>
      <c r="V59" s="135">
        <f t="shared" si="264"/>
        <v>0</v>
      </c>
      <c r="W59" s="135">
        <f t="shared" si="265"/>
        <v>0</v>
      </c>
      <c r="X59" s="135">
        <f t="shared" si="266"/>
        <v>0</v>
      </c>
      <c r="Y59" s="153">
        <f t="shared" si="267"/>
        <v>0</v>
      </c>
      <c r="Z59" s="154"/>
      <c r="AA59" s="167"/>
      <c r="AB59" s="155">
        <f t="shared" si="268"/>
        <v>0</v>
      </c>
      <c r="AD59" s="156"/>
      <c r="AE59" s="157">
        <f t="shared" si="250"/>
        <v>0</v>
      </c>
      <c r="AF59" s="156"/>
      <c r="AG59" s="157">
        <f t="shared" si="251"/>
        <v>0</v>
      </c>
      <c r="AI59" s="195">
        <f t="shared" si="36"/>
        <v>45</v>
      </c>
      <c r="AJ59" s="217" t="s">
        <v>119</v>
      </c>
      <c r="AK59" s="218"/>
      <c r="AL59" s="224"/>
      <c r="AM59" s="225"/>
      <c r="AN59" s="214"/>
      <c r="AO59" s="104">
        <f t="shared" si="269"/>
        <v>0</v>
      </c>
      <c r="AP59" s="105" t="str">
        <f t="shared" si="270"/>
        <v>0</v>
      </c>
      <c r="AQ59" s="106">
        <f t="shared" si="271"/>
        <v>0</v>
      </c>
      <c r="AR59" s="135">
        <f t="shared" si="243"/>
        <v>0</v>
      </c>
      <c r="AS59" s="248">
        <f t="shared" si="244"/>
        <v>0</v>
      </c>
      <c r="AT59" s="249">
        <f t="shared" si="272"/>
        <v>0</v>
      </c>
      <c r="AU59" s="250">
        <f t="shared" si="253"/>
        <v>0</v>
      </c>
      <c r="AV59" s="251">
        <f t="shared" si="254"/>
        <v>0</v>
      </c>
      <c r="AW59" s="154">
        <f t="shared" si="254"/>
        <v>0</v>
      </c>
      <c r="AX59" s="155">
        <f t="shared" si="245"/>
        <v>0</v>
      </c>
      <c r="AZ59" s="195">
        <f t="shared" si="190"/>
        <v>45</v>
      </c>
      <c r="BA59" s="217" t="str">
        <f t="shared" si="255"/>
        <v>DAVILLA 1</v>
      </c>
      <c r="BB59" s="278"/>
      <c r="BC59" s="278"/>
      <c r="BD59" s="280"/>
      <c r="BE59" s="302"/>
      <c r="BF59" s="291"/>
      <c r="BG59" s="104">
        <f t="shared" si="273"/>
        <v>0</v>
      </c>
      <c r="BH59" s="105" t="str">
        <f t="shared" si="274"/>
        <v>0</v>
      </c>
      <c r="BI59" s="250">
        <f t="shared" si="223"/>
        <v>0</v>
      </c>
      <c r="BJ59" s="286">
        <f t="shared" si="256"/>
        <v>0</v>
      </c>
    </row>
    <row r="60" spans="1:62" s="6" customFormat="1" ht="13.5">
      <c r="A60" s="36">
        <f t="shared" si="218"/>
        <v>46</v>
      </c>
      <c r="B60" s="47" t="str">
        <f t="shared" si="246"/>
        <v>TOTAL DAVILLA</v>
      </c>
      <c r="C60" s="48"/>
      <c r="D60" s="49"/>
      <c r="E60" s="50"/>
      <c r="F60" s="51">
        <f aca="true" t="shared" si="275" ref="F60:H60">SUM(F58:F59)</f>
        <v>0</v>
      </c>
      <c r="G60" s="52">
        <f t="shared" si="275"/>
        <v>5160</v>
      </c>
      <c r="H60" s="53">
        <f t="shared" si="275"/>
        <v>5160</v>
      </c>
      <c r="I60" s="102" t="str">
        <f t="shared" si="220"/>
        <v>OK</v>
      </c>
      <c r="J60" s="108">
        <f t="shared" si="187"/>
        <v>46</v>
      </c>
      <c r="K60" s="47" t="str">
        <f t="shared" si="248"/>
        <v>TOTAL DAVILLA</v>
      </c>
      <c r="L60" s="120"/>
      <c r="M60" s="121"/>
      <c r="N60" s="122">
        <f aca="true" t="shared" si="276" ref="N60:Z60">SUM(N58:N59)</f>
        <v>5160</v>
      </c>
      <c r="O60" s="122">
        <f t="shared" si="276"/>
        <v>0</v>
      </c>
      <c r="P60" s="122">
        <f t="shared" si="276"/>
        <v>0</v>
      </c>
      <c r="Q60" s="122">
        <f t="shared" si="276"/>
        <v>0</v>
      </c>
      <c r="R60" s="122">
        <f t="shared" si="276"/>
        <v>0</v>
      </c>
      <c r="S60" s="122">
        <f t="shared" si="276"/>
        <v>0</v>
      </c>
      <c r="T60" s="122">
        <f t="shared" si="276"/>
        <v>0</v>
      </c>
      <c r="U60" s="122">
        <f t="shared" si="276"/>
        <v>0</v>
      </c>
      <c r="V60" s="122">
        <f t="shared" si="276"/>
        <v>0</v>
      </c>
      <c r="W60" s="122">
        <f t="shared" si="276"/>
        <v>0</v>
      </c>
      <c r="X60" s="122">
        <f t="shared" si="276"/>
        <v>5160</v>
      </c>
      <c r="Y60" s="168">
        <f t="shared" si="276"/>
        <v>5160</v>
      </c>
      <c r="Z60" s="169">
        <f t="shared" si="276"/>
        <v>0</v>
      </c>
      <c r="AA60" s="170"/>
      <c r="AB60" s="171">
        <f>SUM(AB58:AB59)</f>
        <v>5160</v>
      </c>
      <c r="AD60" s="156"/>
      <c r="AE60" s="157">
        <f t="shared" si="250"/>
        <v>0</v>
      </c>
      <c r="AF60" s="156"/>
      <c r="AG60" s="157">
        <f t="shared" si="251"/>
        <v>5160</v>
      </c>
      <c r="AI60" s="195">
        <f t="shared" si="36"/>
        <v>46</v>
      </c>
      <c r="AJ60" s="220" t="s">
        <v>120</v>
      </c>
      <c r="AK60" s="221"/>
      <c r="AL60" s="221"/>
      <c r="AM60" s="222"/>
      <c r="AN60" s="222"/>
      <c r="AO60" s="252"/>
      <c r="AP60" s="253"/>
      <c r="AQ60" s="254">
        <f aca="true" t="shared" si="277" ref="AQ60:AT60">SUM(AQ58:AQ59)</f>
        <v>5160</v>
      </c>
      <c r="AR60" s="254">
        <f t="shared" si="243"/>
        <v>5160</v>
      </c>
      <c r="AS60" s="254">
        <f t="shared" si="277"/>
        <v>0</v>
      </c>
      <c r="AT60" s="255">
        <f t="shared" si="277"/>
        <v>0</v>
      </c>
      <c r="AU60" s="256">
        <f t="shared" si="253"/>
        <v>0</v>
      </c>
      <c r="AV60" s="257">
        <f t="shared" si="254"/>
        <v>5160</v>
      </c>
      <c r="AW60" s="266">
        <f t="shared" si="254"/>
        <v>0</v>
      </c>
      <c r="AX60" s="267">
        <f t="shared" si="245"/>
        <v>5160</v>
      </c>
      <c r="AZ60" s="195">
        <f t="shared" si="190"/>
        <v>46</v>
      </c>
      <c r="BA60" s="220" t="str">
        <f t="shared" si="255"/>
        <v>TOTAL DAVILLA</v>
      </c>
      <c r="BB60" s="279"/>
      <c r="BC60" s="279"/>
      <c r="BD60" s="279"/>
      <c r="BE60" s="301"/>
      <c r="BF60" s="301"/>
      <c r="BG60" s="252"/>
      <c r="BH60" s="253"/>
      <c r="BI60" s="256">
        <f t="shared" si="223"/>
        <v>0</v>
      </c>
      <c r="BJ60" s="289">
        <f t="shared" si="256"/>
        <v>0</v>
      </c>
    </row>
    <row r="61" spans="1:62" s="5" customFormat="1" ht="12.75">
      <c r="A61" s="36">
        <f t="shared" si="218"/>
        <v>47</v>
      </c>
      <c r="B61" s="42" t="str">
        <f t="shared" si="246"/>
        <v>DEEA ORHIDEEAFARM</v>
      </c>
      <c r="C61" s="56" t="s">
        <v>121</v>
      </c>
      <c r="D61" s="56">
        <v>82</v>
      </c>
      <c r="E61" s="57">
        <v>42582</v>
      </c>
      <c r="F61" s="58"/>
      <c r="G61" s="59">
        <v>240</v>
      </c>
      <c r="H61" s="46">
        <f t="shared" si="257"/>
        <v>240</v>
      </c>
      <c r="I61" s="102" t="str">
        <f t="shared" si="220"/>
        <v>OK</v>
      </c>
      <c r="J61" s="108">
        <f aca="true" t="shared" si="278" ref="J61:K63">AI61</f>
        <v>47</v>
      </c>
      <c r="K61" s="37" t="str">
        <f t="shared" si="278"/>
        <v>DEEA ORHIDEEAFARM</v>
      </c>
      <c r="L61" s="123">
        <f t="shared" si="258"/>
        <v>82</v>
      </c>
      <c r="M61" s="124">
        <f t="shared" si="259"/>
        <v>42582</v>
      </c>
      <c r="N61" s="125">
        <f t="shared" si="260"/>
        <v>240</v>
      </c>
      <c r="O61" s="116"/>
      <c r="P61" s="116"/>
      <c r="Q61" s="136">
        <f t="shared" si="261"/>
        <v>0</v>
      </c>
      <c r="R61" s="136">
        <f t="shared" si="262"/>
        <v>0</v>
      </c>
      <c r="S61" s="136">
        <f t="shared" si="263"/>
        <v>0</v>
      </c>
      <c r="T61" s="116"/>
      <c r="U61" s="140"/>
      <c r="V61" s="139">
        <f t="shared" si="264"/>
        <v>0</v>
      </c>
      <c r="W61" s="139">
        <f t="shared" si="265"/>
        <v>0</v>
      </c>
      <c r="X61" s="139">
        <f t="shared" si="266"/>
        <v>240</v>
      </c>
      <c r="Y61" s="163">
        <f t="shared" si="267"/>
        <v>240</v>
      </c>
      <c r="Z61" s="164"/>
      <c r="AA61" s="165"/>
      <c r="AB61" s="166">
        <f t="shared" si="268"/>
        <v>240</v>
      </c>
      <c r="AD61" s="156"/>
      <c r="AE61" s="157">
        <f t="shared" si="250"/>
        <v>0</v>
      </c>
      <c r="AF61" s="156"/>
      <c r="AG61" s="157">
        <f t="shared" si="251"/>
        <v>240</v>
      </c>
      <c r="AI61" s="195">
        <f t="shared" si="36"/>
        <v>47</v>
      </c>
      <c r="AJ61" s="216" t="s">
        <v>122</v>
      </c>
      <c r="AK61" s="218"/>
      <c r="AL61" s="224"/>
      <c r="AM61" s="225"/>
      <c r="AN61" s="214"/>
      <c r="AO61" s="104">
        <f t="shared" si="269"/>
        <v>82</v>
      </c>
      <c r="AP61" s="105">
        <f t="shared" si="270"/>
        <v>42582</v>
      </c>
      <c r="AQ61" s="106">
        <f t="shared" si="271"/>
        <v>240</v>
      </c>
      <c r="AR61" s="135">
        <f t="shared" si="243"/>
        <v>240</v>
      </c>
      <c r="AS61" s="248">
        <f aca="true" t="shared" si="279" ref="AS61:AS65">V61</f>
        <v>0</v>
      </c>
      <c r="AT61" s="249">
        <f t="shared" si="272"/>
        <v>0</v>
      </c>
      <c r="AU61" s="250">
        <f t="shared" si="253"/>
        <v>0</v>
      </c>
      <c r="AV61" s="251">
        <f aca="true" t="shared" si="280" ref="AV61:AW63">Y61</f>
        <v>240</v>
      </c>
      <c r="AW61" s="154">
        <f t="shared" si="280"/>
        <v>0</v>
      </c>
      <c r="AX61" s="155">
        <f t="shared" si="245"/>
        <v>240</v>
      </c>
      <c r="AZ61" s="195">
        <f aca="true" t="shared" si="281" ref="AZ61:BA63">AI61</f>
        <v>47</v>
      </c>
      <c r="BA61" s="217" t="str">
        <f t="shared" si="281"/>
        <v>DEEA ORHIDEEAFARM</v>
      </c>
      <c r="BB61" s="278"/>
      <c r="BC61" s="278"/>
      <c r="BD61" s="280"/>
      <c r="BE61" s="302"/>
      <c r="BF61" s="291"/>
      <c r="BG61" s="104">
        <f t="shared" si="273"/>
        <v>82</v>
      </c>
      <c r="BH61" s="105">
        <f t="shared" si="274"/>
        <v>42582</v>
      </c>
      <c r="BI61" s="250">
        <f t="shared" si="223"/>
        <v>0</v>
      </c>
      <c r="BJ61" s="286">
        <f t="shared" si="256"/>
        <v>0</v>
      </c>
    </row>
    <row r="62" spans="1:62" s="5" customFormat="1" ht="12.75">
      <c r="A62" s="36">
        <f t="shared" si="218"/>
        <v>48</v>
      </c>
      <c r="B62" s="42" t="str">
        <f t="shared" si="246"/>
        <v>DEEA ORHIDEEAFARM</v>
      </c>
      <c r="C62" s="61"/>
      <c r="D62" s="61"/>
      <c r="E62" s="62"/>
      <c r="F62" s="63"/>
      <c r="G62" s="64"/>
      <c r="H62" s="46">
        <f t="shared" si="257"/>
        <v>0</v>
      </c>
      <c r="I62" s="102" t="str">
        <f t="shared" si="220"/>
        <v>OK</v>
      </c>
      <c r="J62" s="108">
        <f t="shared" si="278"/>
        <v>48</v>
      </c>
      <c r="K62" s="42" t="str">
        <f t="shared" si="278"/>
        <v>DEEA ORHIDEEAFARM</v>
      </c>
      <c r="L62" s="104">
        <f t="shared" si="258"/>
        <v>0</v>
      </c>
      <c r="M62" s="105" t="str">
        <f t="shared" si="259"/>
        <v>0</v>
      </c>
      <c r="N62" s="106">
        <f t="shared" si="260"/>
        <v>0</v>
      </c>
      <c r="O62" s="107"/>
      <c r="P62" s="107"/>
      <c r="Q62" s="132">
        <f t="shared" si="261"/>
        <v>0</v>
      </c>
      <c r="R62" s="132">
        <f t="shared" si="262"/>
        <v>0</v>
      </c>
      <c r="S62" s="132">
        <f t="shared" si="263"/>
        <v>0</v>
      </c>
      <c r="T62" s="107"/>
      <c r="U62" s="141"/>
      <c r="V62" s="135">
        <f t="shared" si="264"/>
        <v>0</v>
      </c>
      <c r="W62" s="135">
        <f t="shared" si="265"/>
        <v>0</v>
      </c>
      <c r="X62" s="135">
        <f t="shared" si="266"/>
        <v>0</v>
      </c>
      <c r="Y62" s="153">
        <f t="shared" si="267"/>
        <v>0</v>
      </c>
      <c r="Z62" s="154"/>
      <c r="AA62" s="167"/>
      <c r="AB62" s="155">
        <f t="shared" si="268"/>
        <v>0</v>
      </c>
      <c r="AD62" s="156"/>
      <c r="AE62" s="157">
        <f t="shared" si="250"/>
        <v>0</v>
      </c>
      <c r="AF62" s="156"/>
      <c r="AG62" s="157">
        <f t="shared" si="251"/>
        <v>0</v>
      </c>
      <c r="AI62" s="195">
        <f t="shared" si="36"/>
        <v>48</v>
      </c>
      <c r="AJ62" s="216" t="s">
        <v>122</v>
      </c>
      <c r="AK62" s="218"/>
      <c r="AL62" s="224"/>
      <c r="AM62" s="225"/>
      <c r="AN62" s="214"/>
      <c r="AO62" s="104">
        <f t="shared" si="269"/>
        <v>0</v>
      </c>
      <c r="AP62" s="105" t="str">
        <f t="shared" si="270"/>
        <v>0</v>
      </c>
      <c r="AQ62" s="106">
        <f t="shared" si="271"/>
        <v>0</v>
      </c>
      <c r="AR62" s="135">
        <f t="shared" si="243"/>
        <v>0</v>
      </c>
      <c r="AS62" s="248">
        <f t="shared" si="279"/>
        <v>0</v>
      </c>
      <c r="AT62" s="249">
        <f t="shared" si="272"/>
        <v>0</v>
      </c>
      <c r="AU62" s="250">
        <f t="shared" si="253"/>
        <v>0</v>
      </c>
      <c r="AV62" s="251">
        <f t="shared" si="280"/>
        <v>0</v>
      </c>
      <c r="AW62" s="154">
        <f t="shared" si="280"/>
        <v>0</v>
      </c>
      <c r="AX62" s="155">
        <f t="shared" si="245"/>
        <v>0</v>
      </c>
      <c r="AZ62" s="195">
        <f t="shared" si="281"/>
        <v>48</v>
      </c>
      <c r="BA62" s="217" t="str">
        <f t="shared" si="281"/>
        <v>DEEA ORHIDEEAFARM</v>
      </c>
      <c r="BB62" s="278"/>
      <c r="BC62" s="278"/>
      <c r="BD62" s="280"/>
      <c r="BE62" s="302"/>
      <c r="BF62" s="291"/>
      <c r="BG62" s="104">
        <f t="shared" si="273"/>
        <v>0</v>
      </c>
      <c r="BH62" s="105" t="str">
        <f t="shared" si="274"/>
        <v>0</v>
      </c>
      <c r="BI62" s="250">
        <f t="shared" si="223"/>
        <v>0</v>
      </c>
      <c r="BJ62" s="286">
        <f t="shared" si="256"/>
        <v>0</v>
      </c>
    </row>
    <row r="63" spans="1:62" s="6" customFormat="1" ht="13.5">
      <c r="A63" s="36">
        <f t="shared" si="218"/>
        <v>49</v>
      </c>
      <c r="B63" s="47" t="str">
        <f t="shared" si="246"/>
        <v>TOTAL DEEA ORHIDEEAFARM</v>
      </c>
      <c r="C63" s="48"/>
      <c r="D63" s="49"/>
      <c r="E63" s="50"/>
      <c r="F63" s="51">
        <f aca="true" t="shared" si="282" ref="F63:H63">SUM(F61:F62)</f>
        <v>0</v>
      </c>
      <c r="G63" s="52">
        <f t="shared" si="282"/>
        <v>240</v>
      </c>
      <c r="H63" s="53">
        <f t="shared" si="282"/>
        <v>240</v>
      </c>
      <c r="I63" s="102" t="str">
        <f t="shared" si="220"/>
        <v>OK</v>
      </c>
      <c r="J63" s="108">
        <f t="shared" si="278"/>
        <v>49</v>
      </c>
      <c r="K63" s="47" t="str">
        <f t="shared" si="278"/>
        <v>TOTAL DEEA ORHIDEEAFARM</v>
      </c>
      <c r="L63" s="120"/>
      <c r="M63" s="121"/>
      <c r="N63" s="122">
        <f aca="true" t="shared" si="283" ref="N63:Z63">SUM(N61:N62)</f>
        <v>240</v>
      </c>
      <c r="O63" s="122">
        <f t="shared" si="283"/>
        <v>0</v>
      </c>
      <c r="P63" s="122">
        <f t="shared" si="283"/>
        <v>0</v>
      </c>
      <c r="Q63" s="122">
        <f t="shared" si="283"/>
        <v>0</v>
      </c>
      <c r="R63" s="122">
        <f t="shared" si="283"/>
        <v>0</v>
      </c>
      <c r="S63" s="122">
        <f t="shared" si="283"/>
        <v>0</v>
      </c>
      <c r="T63" s="122">
        <f t="shared" si="283"/>
        <v>0</v>
      </c>
      <c r="U63" s="122">
        <f t="shared" si="283"/>
        <v>0</v>
      </c>
      <c r="V63" s="122">
        <f t="shared" si="283"/>
        <v>0</v>
      </c>
      <c r="W63" s="122">
        <f t="shared" si="283"/>
        <v>0</v>
      </c>
      <c r="X63" s="122">
        <f t="shared" si="283"/>
        <v>240</v>
      </c>
      <c r="Y63" s="168">
        <f t="shared" si="283"/>
        <v>240</v>
      </c>
      <c r="Z63" s="169">
        <f t="shared" si="283"/>
        <v>0</v>
      </c>
      <c r="AA63" s="170"/>
      <c r="AB63" s="171">
        <f>SUM(AB61:AB62)</f>
        <v>240</v>
      </c>
      <c r="AD63" s="156"/>
      <c r="AE63" s="157">
        <f t="shared" si="250"/>
        <v>0</v>
      </c>
      <c r="AF63" s="156"/>
      <c r="AG63" s="157">
        <f t="shared" si="251"/>
        <v>240</v>
      </c>
      <c r="AI63" s="195">
        <f t="shared" si="36"/>
        <v>49</v>
      </c>
      <c r="AJ63" s="206" t="s">
        <v>123</v>
      </c>
      <c r="AK63" s="221"/>
      <c r="AL63" s="221"/>
      <c r="AM63" s="222"/>
      <c r="AN63" s="222"/>
      <c r="AO63" s="252"/>
      <c r="AP63" s="253"/>
      <c r="AQ63" s="254">
        <f aca="true" t="shared" si="284" ref="AQ63:AT63">SUM(AQ61:AQ62)</f>
        <v>240</v>
      </c>
      <c r="AR63" s="254">
        <f t="shared" si="243"/>
        <v>240</v>
      </c>
      <c r="AS63" s="254">
        <f t="shared" si="284"/>
        <v>0</v>
      </c>
      <c r="AT63" s="255">
        <f t="shared" si="284"/>
        <v>0</v>
      </c>
      <c r="AU63" s="256">
        <f t="shared" si="253"/>
        <v>0</v>
      </c>
      <c r="AV63" s="257">
        <f t="shared" si="280"/>
        <v>240</v>
      </c>
      <c r="AW63" s="266">
        <f t="shared" si="280"/>
        <v>0</v>
      </c>
      <c r="AX63" s="267">
        <f t="shared" si="245"/>
        <v>240</v>
      </c>
      <c r="AZ63" s="195">
        <f t="shared" si="281"/>
        <v>49</v>
      </c>
      <c r="BA63" s="220" t="str">
        <f t="shared" si="281"/>
        <v>TOTAL DEEA ORHIDEEAFARM</v>
      </c>
      <c r="BB63" s="279"/>
      <c r="BC63" s="279"/>
      <c r="BD63" s="279"/>
      <c r="BE63" s="301"/>
      <c r="BF63" s="301"/>
      <c r="BG63" s="252"/>
      <c r="BH63" s="253"/>
      <c r="BI63" s="256">
        <f t="shared" si="223"/>
        <v>0</v>
      </c>
      <c r="BJ63" s="289">
        <f t="shared" si="256"/>
        <v>0</v>
      </c>
    </row>
    <row r="64" spans="1:62" s="5" customFormat="1" ht="12.75">
      <c r="A64" s="36">
        <f t="shared" si="218"/>
        <v>50</v>
      </c>
      <c r="B64" s="42" t="str">
        <f t="shared" si="246"/>
        <v>DIANTHUS</v>
      </c>
      <c r="C64" s="69" t="s">
        <v>124</v>
      </c>
      <c r="D64" s="69">
        <v>34</v>
      </c>
      <c r="E64" s="70">
        <v>42582</v>
      </c>
      <c r="F64" s="71"/>
      <c r="G64" s="72">
        <v>600</v>
      </c>
      <c r="H64" s="46">
        <f aca="true" t="shared" si="285" ref="H64:H71">F64+G64</f>
        <v>600</v>
      </c>
      <c r="I64" s="102" t="str">
        <f t="shared" si="220"/>
        <v>OK</v>
      </c>
      <c r="J64" s="108">
        <f t="shared" si="187"/>
        <v>50</v>
      </c>
      <c r="K64" s="37" t="str">
        <f t="shared" si="248"/>
        <v>DIANTHUS</v>
      </c>
      <c r="L64" s="123">
        <f aca="true" t="shared" si="286" ref="L64:L71">D64</f>
        <v>34</v>
      </c>
      <c r="M64" s="124">
        <f aca="true" t="shared" si="287" ref="M64:M71">IF(E64=0,"0",E64)</f>
        <v>42582</v>
      </c>
      <c r="N64" s="125">
        <f aca="true" t="shared" si="288" ref="N64:N71">H64</f>
        <v>600</v>
      </c>
      <c r="O64" s="116"/>
      <c r="P64" s="116"/>
      <c r="Q64" s="136">
        <f aca="true" t="shared" si="289" ref="Q64:Q71">IF(F64-O64-T64-AE64&gt;0,F64-O64-T64-AE64,0)</f>
        <v>0</v>
      </c>
      <c r="R64" s="136">
        <f aca="true" t="shared" si="290" ref="R64:R71">IF(G64-P64-U64-AG64&gt;0,G64-P64-U64-AG64,0)</f>
        <v>0</v>
      </c>
      <c r="S64" s="136">
        <f aca="true" t="shared" si="291" ref="S64:S71">Q64+R64</f>
        <v>0</v>
      </c>
      <c r="T64" s="116"/>
      <c r="U64" s="140"/>
      <c r="V64" s="139">
        <f aca="true" t="shared" si="292" ref="V64:V71">T64+U64</f>
        <v>0</v>
      </c>
      <c r="W64" s="139">
        <f>F64-O64-Q64-T64</f>
        <v>0</v>
      </c>
      <c r="X64" s="139">
        <f>G64-P64-R64-U64</f>
        <v>600</v>
      </c>
      <c r="Y64" s="163">
        <f aca="true" t="shared" si="293" ref="Y64:Y71">AB64-Z64</f>
        <v>600</v>
      </c>
      <c r="Z64" s="164"/>
      <c r="AA64" s="165"/>
      <c r="AB64" s="166">
        <f aca="true" t="shared" si="294" ref="AB64:AB71">W64+X64</f>
        <v>600</v>
      </c>
      <c r="AD64" s="156"/>
      <c r="AE64" s="157">
        <f t="shared" si="250"/>
        <v>0</v>
      </c>
      <c r="AF64" s="156"/>
      <c r="AG64" s="157">
        <f t="shared" si="251"/>
        <v>600</v>
      </c>
      <c r="AI64" s="195">
        <f t="shared" si="36"/>
        <v>50</v>
      </c>
      <c r="AJ64" s="216" t="s">
        <v>125</v>
      </c>
      <c r="AK64" s="218"/>
      <c r="AL64" s="224"/>
      <c r="AM64" s="225"/>
      <c r="AN64" s="214"/>
      <c r="AO64" s="104">
        <f aca="true" t="shared" si="295" ref="AO64:AO71">L64</f>
        <v>34</v>
      </c>
      <c r="AP64" s="105">
        <f aca="true" t="shared" si="296" ref="AP64:AP71">IF(M64=0,"0",M64)</f>
        <v>42582</v>
      </c>
      <c r="AQ64" s="106">
        <f aca="true" t="shared" si="297" ref="AQ64:AQ71">N64</f>
        <v>600</v>
      </c>
      <c r="AR64" s="135">
        <f t="shared" si="243"/>
        <v>600</v>
      </c>
      <c r="AS64" s="248">
        <f t="shared" si="279"/>
        <v>0</v>
      </c>
      <c r="AT64" s="249">
        <f aca="true" t="shared" si="298" ref="AT64:AT71">O64+P64+S64</f>
        <v>0</v>
      </c>
      <c r="AU64" s="250">
        <f t="shared" si="253"/>
        <v>0</v>
      </c>
      <c r="AV64" s="251">
        <f t="shared" si="254"/>
        <v>600</v>
      </c>
      <c r="AW64" s="154">
        <f t="shared" si="254"/>
        <v>0</v>
      </c>
      <c r="AX64" s="155">
        <f t="shared" si="245"/>
        <v>600</v>
      </c>
      <c r="AZ64" s="195">
        <f t="shared" si="190"/>
        <v>50</v>
      </c>
      <c r="BA64" s="217" t="str">
        <f t="shared" si="255"/>
        <v>DIANTHUS</v>
      </c>
      <c r="BB64" s="278"/>
      <c r="BC64" s="278"/>
      <c r="BD64" s="280"/>
      <c r="BE64" s="302"/>
      <c r="BF64" s="291"/>
      <c r="BG64" s="104">
        <f aca="true" t="shared" si="299" ref="BG64:BG71">D64</f>
        <v>34</v>
      </c>
      <c r="BH64" s="105">
        <f aca="true" t="shared" si="300" ref="BH64:BH71">IF(E64=0,"0",E64)</f>
        <v>42582</v>
      </c>
      <c r="BI64" s="250">
        <f t="shared" si="223"/>
        <v>0</v>
      </c>
      <c r="BJ64" s="286">
        <f t="shared" si="256"/>
        <v>0</v>
      </c>
    </row>
    <row r="65" spans="1:62" s="5" customFormat="1" ht="12.75">
      <c r="A65" s="36">
        <f t="shared" si="218"/>
        <v>51</v>
      </c>
      <c r="B65" s="42" t="str">
        <f t="shared" si="246"/>
        <v>DIANTHUS</v>
      </c>
      <c r="C65" s="61"/>
      <c r="D65" s="61"/>
      <c r="E65" s="62"/>
      <c r="F65" s="63"/>
      <c r="G65" s="64"/>
      <c r="H65" s="46">
        <f t="shared" si="285"/>
        <v>0</v>
      </c>
      <c r="I65" s="102" t="str">
        <f t="shared" si="220"/>
        <v>OK</v>
      </c>
      <c r="J65" s="108">
        <f t="shared" si="187"/>
        <v>51</v>
      </c>
      <c r="K65" s="42" t="str">
        <f t="shared" si="248"/>
        <v>DIANTHUS</v>
      </c>
      <c r="L65" s="104">
        <f t="shared" si="286"/>
        <v>0</v>
      </c>
      <c r="M65" s="105" t="str">
        <f t="shared" si="287"/>
        <v>0</v>
      </c>
      <c r="N65" s="106">
        <f t="shared" si="288"/>
        <v>0</v>
      </c>
      <c r="O65" s="107"/>
      <c r="P65" s="107"/>
      <c r="Q65" s="132">
        <f t="shared" si="289"/>
        <v>0</v>
      </c>
      <c r="R65" s="132">
        <f t="shared" si="290"/>
        <v>0</v>
      </c>
      <c r="S65" s="132">
        <f t="shared" si="291"/>
        <v>0</v>
      </c>
      <c r="T65" s="107"/>
      <c r="U65" s="141"/>
      <c r="V65" s="135">
        <f t="shared" si="292"/>
        <v>0</v>
      </c>
      <c r="W65" s="135">
        <f>F65-O65-Q65-T65</f>
        <v>0</v>
      </c>
      <c r="X65" s="135">
        <f>G65-P65-R65-U65</f>
        <v>0</v>
      </c>
      <c r="Y65" s="153">
        <f t="shared" si="293"/>
        <v>0</v>
      </c>
      <c r="Z65" s="154"/>
      <c r="AA65" s="167"/>
      <c r="AB65" s="155">
        <f t="shared" si="294"/>
        <v>0</v>
      </c>
      <c r="AD65" s="156"/>
      <c r="AE65" s="157">
        <f t="shared" si="250"/>
        <v>0</v>
      </c>
      <c r="AF65" s="156"/>
      <c r="AG65" s="157">
        <f t="shared" si="251"/>
        <v>0</v>
      </c>
      <c r="AI65" s="195">
        <f t="shared" si="36"/>
        <v>51</v>
      </c>
      <c r="AJ65" s="216" t="s">
        <v>125</v>
      </c>
      <c r="AK65" s="218"/>
      <c r="AL65" s="224"/>
      <c r="AM65" s="225"/>
      <c r="AN65" s="214"/>
      <c r="AO65" s="104">
        <f t="shared" si="295"/>
        <v>0</v>
      </c>
      <c r="AP65" s="105" t="str">
        <f t="shared" si="296"/>
        <v>0</v>
      </c>
      <c r="AQ65" s="106">
        <f t="shared" si="297"/>
        <v>0</v>
      </c>
      <c r="AR65" s="135">
        <f t="shared" si="243"/>
        <v>0</v>
      </c>
      <c r="AS65" s="248">
        <f t="shared" si="279"/>
        <v>0</v>
      </c>
      <c r="AT65" s="249">
        <f t="shared" si="298"/>
        <v>0</v>
      </c>
      <c r="AU65" s="250">
        <f t="shared" si="253"/>
        <v>0</v>
      </c>
      <c r="AV65" s="251">
        <f t="shared" si="254"/>
        <v>0</v>
      </c>
      <c r="AW65" s="154">
        <f t="shared" si="254"/>
        <v>0</v>
      </c>
      <c r="AX65" s="155">
        <f t="shared" si="245"/>
        <v>0</v>
      </c>
      <c r="AZ65" s="195">
        <f t="shared" si="190"/>
        <v>51</v>
      </c>
      <c r="BA65" s="217" t="str">
        <f t="shared" si="255"/>
        <v>DIANTHUS</v>
      </c>
      <c r="BB65" s="278"/>
      <c r="BC65" s="278"/>
      <c r="BD65" s="280"/>
      <c r="BE65" s="302"/>
      <c r="BF65" s="291"/>
      <c r="BG65" s="104">
        <f t="shared" si="299"/>
        <v>0</v>
      </c>
      <c r="BH65" s="105" t="str">
        <f t="shared" si="300"/>
        <v>0</v>
      </c>
      <c r="BI65" s="250">
        <f t="shared" si="223"/>
        <v>0</v>
      </c>
      <c r="BJ65" s="286">
        <f t="shared" si="256"/>
        <v>0</v>
      </c>
    </row>
    <row r="66" spans="1:62" s="6" customFormat="1" ht="13.5">
      <c r="A66" s="36">
        <f t="shared" si="218"/>
        <v>52</v>
      </c>
      <c r="B66" s="47" t="str">
        <f t="shared" si="246"/>
        <v>TOTAL DIANTHUS</v>
      </c>
      <c r="C66" s="48"/>
      <c r="D66" s="49"/>
      <c r="E66" s="50"/>
      <c r="F66" s="51">
        <f aca="true" t="shared" si="301" ref="F66:H66">SUM(F64:F65)</f>
        <v>0</v>
      </c>
      <c r="G66" s="52">
        <f t="shared" si="301"/>
        <v>600</v>
      </c>
      <c r="H66" s="53">
        <f t="shared" si="301"/>
        <v>600</v>
      </c>
      <c r="I66" s="102" t="str">
        <f t="shared" si="220"/>
        <v>OK</v>
      </c>
      <c r="J66" s="108">
        <f t="shared" si="187"/>
        <v>52</v>
      </c>
      <c r="K66" s="47" t="str">
        <f t="shared" si="248"/>
        <v>TOTAL DIANTHUS</v>
      </c>
      <c r="L66" s="120"/>
      <c r="M66" s="121"/>
      <c r="N66" s="122">
        <f aca="true" t="shared" si="302" ref="N66:Z66">SUM(N64:N65)</f>
        <v>600</v>
      </c>
      <c r="O66" s="122">
        <f t="shared" si="302"/>
        <v>0</v>
      </c>
      <c r="P66" s="122">
        <f t="shared" si="302"/>
        <v>0</v>
      </c>
      <c r="Q66" s="122">
        <f t="shared" si="302"/>
        <v>0</v>
      </c>
      <c r="R66" s="122">
        <f t="shared" si="302"/>
        <v>0</v>
      </c>
      <c r="S66" s="122">
        <f t="shared" si="302"/>
        <v>0</v>
      </c>
      <c r="T66" s="122">
        <f t="shared" si="302"/>
        <v>0</v>
      </c>
      <c r="U66" s="122">
        <f t="shared" si="302"/>
        <v>0</v>
      </c>
      <c r="V66" s="122">
        <f t="shared" si="302"/>
        <v>0</v>
      </c>
      <c r="W66" s="122">
        <f t="shared" si="302"/>
        <v>0</v>
      </c>
      <c r="X66" s="122">
        <f t="shared" si="302"/>
        <v>600</v>
      </c>
      <c r="Y66" s="168">
        <f t="shared" si="302"/>
        <v>600</v>
      </c>
      <c r="Z66" s="169">
        <f t="shared" si="302"/>
        <v>0</v>
      </c>
      <c r="AA66" s="170"/>
      <c r="AB66" s="171">
        <f>SUM(AB64:AB65)</f>
        <v>600</v>
      </c>
      <c r="AD66" s="156"/>
      <c r="AE66" s="157">
        <f t="shared" si="250"/>
        <v>0</v>
      </c>
      <c r="AF66" s="156"/>
      <c r="AG66" s="157">
        <f t="shared" si="251"/>
        <v>600</v>
      </c>
      <c r="AI66" s="195">
        <f t="shared" si="36"/>
        <v>52</v>
      </c>
      <c r="AJ66" s="206" t="s">
        <v>126</v>
      </c>
      <c r="AK66" s="221"/>
      <c r="AL66" s="221"/>
      <c r="AM66" s="222"/>
      <c r="AN66" s="222"/>
      <c r="AO66" s="252"/>
      <c r="AP66" s="253"/>
      <c r="AQ66" s="254">
        <f aca="true" t="shared" si="303" ref="AQ66:AT66">SUM(AQ64:AQ65)</f>
        <v>600</v>
      </c>
      <c r="AR66" s="254">
        <f t="shared" si="243"/>
        <v>600</v>
      </c>
      <c r="AS66" s="254">
        <f t="shared" si="303"/>
        <v>0</v>
      </c>
      <c r="AT66" s="255">
        <f t="shared" si="303"/>
        <v>0</v>
      </c>
      <c r="AU66" s="256">
        <f t="shared" si="253"/>
        <v>0</v>
      </c>
      <c r="AV66" s="257">
        <f t="shared" si="254"/>
        <v>600</v>
      </c>
      <c r="AW66" s="266">
        <f t="shared" si="254"/>
        <v>0</v>
      </c>
      <c r="AX66" s="267">
        <f t="shared" si="245"/>
        <v>600</v>
      </c>
      <c r="AZ66" s="195">
        <f t="shared" si="190"/>
        <v>52</v>
      </c>
      <c r="BA66" s="220" t="str">
        <f t="shared" si="255"/>
        <v>TOTAL DIANTHUS</v>
      </c>
      <c r="BB66" s="279"/>
      <c r="BC66" s="279"/>
      <c r="BD66" s="279"/>
      <c r="BE66" s="301"/>
      <c r="BF66" s="301"/>
      <c r="BG66" s="252"/>
      <c r="BH66" s="253"/>
      <c r="BI66" s="256">
        <f t="shared" si="223"/>
        <v>0</v>
      </c>
      <c r="BJ66" s="289">
        <f t="shared" si="256"/>
        <v>0</v>
      </c>
    </row>
    <row r="67" spans="1:62" s="5" customFormat="1" ht="12.75">
      <c r="A67" s="36">
        <f t="shared" si="218"/>
        <v>53</v>
      </c>
      <c r="B67" s="42" t="str">
        <f t="shared" si="246"/>
        <v>DONA 122</v>
      </c>
      <c r="C67" s="38" t="s">
        <v>127</v>
      </c>
      <c r="D67" s="38">
        <v>12200127</v>
      </c>
      <c r="E67" s="39">
        <v>42582</v>
      </c>
      <c r="F67" s="40"/>
      <c r="G67" s="40">
        <v>559.2</v>
      </c>
      <c r="H67" s="46">
        <f t="shared" si="285"/>
        <v>559.2</v>
      </c>
      <c r="I67" s="102" t="str">
        <f t="shared" si="220"/>
        <v>OK</v>
      </c>
      <c r="J67" s="108">
        <f t="shared" si="187"/>
        <v>53</v>
      </c>
      <c r="K67" s="42" t="str">
        <f t="shared" si="248"/>
        <v>DONA 122</v>
      </c>
      <c r="L67" s="104">
        <f t="shared" si="286"/>
        <v>12200127</v>
      </c>
      <c r="M67" s="105">
        <f t="shared" si="287"/>
        <v>42582</v>
      </c>
      <c r="N67" s="106">
        <f t="shared" si="288"/>
        <v>559.2</v>
      </c>
      <c r="O67" s="107"/>
      <c r="P67" s="107"/>
      <c r="Q67" s="132">
        <f t="shared" si="289"/>
        <v>0</v>
      </c>
      <c r="R67" s="132">
        <f t="shared" si="290"/>
        <v>0</v>
      </c>
      <c r="S67" s="132">
        <f t="shared" si="291"/>
        <v>0</v>
      </c>
      <c r="T67" s="107"/>
      <c r="U67" s="333"/>
      <c r="V67" s="135">
        <f t="shared" si="292"/>
        <v>0</v>
      </c>
      <c r="W67" s="135">
        <f aca="true" t="shared" si="304" ref="W67:X71">F67-O67-Q67-T67</f>
        <v>0</v>
      </c>
      <c r="X67" s="135">
        <f t="shared" si="304"/>
        <v>559.2</v>
      </c>
      <c r="Y67" s="153">
        <f t="shared" si="293"/>
        <v>559.2</v>
      </c>
      <c r="Z67" s="154"/>
      <c r="AA67" s="167"/>
      <c r="AB67" s="155">
        <f t="shared" si="294"/>
        <v>559.2</v>
      </c>
      <c r="AD67" s="156"/>
      <c r="AE67" s="157">
        <f t="shared" si="250"/>
        <v>0</v>
      </c>
      <c r="AF67" s="156"/>
      <c r="AG67" s="157">
        <f t="shared" si="251"/>
        <v>559.2</v>
      </c>
      <c r="AI67" s="195">
        <f t="shared" si="36"/>
        <v>53</v>
      </c>
      <c r="AJ67" s="191" t="s">
        <v>128</v>
      </c>
      <c r="AK67" s="218"/>
      <c r="AL67" s="218"/>
      <c r="AM67" s="219"/>
      <c r="AN67" s="214"/>
      <c r="AO67" s="104">
        <f t="shared" si="295"/>
        <v>12200127</v>
      </c>
      <c r="AP67" s="105">
        <f t="shared" si="296"/>
        <v>42582</v>
      </c>
      <c r="AQ67" s="106">
        <f t="shared" si="297"/>
        <v>559.2</v>
      </c>
      <c r="AR67" s="135">
        <f t="shared" si="243"/>
        <v>559.2</v>
      </c>
      <c r="AS67" s="248">
        <f aca="true" t="shared" si="305" ref="AS67:AS71">V67</f>
        <v>0</v>
      </c>
      <c r="AT67" s="249">
        <f t="shared" si="298"/>
        <v>0</v>
      </c>
      <c r="AU67" s="250">
        <f t="shared" si="253"/>
        <v>0</v>
      </c>
      <c r="AV67" s="251">
        <f t="shared" si="254"/>
        <v>559.2</v>
      </c>
      <c r="AW67" s="154">
        <f t="shared" si="254"/>
        <v>0</v>
      </c>
      <c r="AX67" s="155">
        <f t="shared" si="245"/>
        <v>559.2</v>
      </c>
      <c r="AZ67" s="195">
        <f t="shared" si="190"/>
        <v>53</v>
      </c>
      <c r="BA67" s="191" t="str">
        <f t="shared" si="255"/>
        <v>DONA 122</v>
      </c>
      <c r="BB67" s="278"/>
      <c r="BC67" s="278"/>
      <c r="BD67" s="278"/>
      <c r="BE67" s="300"/>
      <c r="BF67" s="291"/>
      <c r="BG67" s="104">
        <f t="shared" si="299"/>
        <v>12200127</v>
      </c>
      <c r="BH67" s="105">
        <f t="shared" si="300"/>
        <v>42582</v>
      </c>
      <c r="BI67" s="250">
        <f t="shared" si="223"/>
        <v>0</v>
      </c>
      <c r="BJ67" s="286">
        <f t="shared" si="256"/>
        <v>0</v>
      </c>
    </row>
    <row r="68" spans="1:62" s="5" customFormat="1" ht="12.75">
      <c r="A68" s="36">
        <f t="shared" si="218"/>
        <v>54</v>
      </c>
      <c r="B68" s="42" t="str">
        <f aca="true" t="shared" si="306" ref="A68:B83">AJ68</f>
        <v>DONA 124</v>
      </c>
      <c r="C68" s="43" t="s">
        <v>127</v>
      </c>
      <c r="D68" s="43">
        <v>12400147</v>
      </c>
      <c r="E68" s="44">
        <v>42582</v>
      </c>
      <c r="F68" s="45"/>
      <c r="G68" s="45">
        <v>960</v>
      </c>
      <c r="H68" s="46">
        <f t="shared" si="285"/>
        <v>960</v>
      </c>
      <c r="I68" s="102" t="str">
        <f aca="true" t="shared" si="307" ref="I68:I73">IF(H68=N68,"OK","ATENTIE")</f>
        <v>OK</v>
      </c>
      <c r="J68" s="108">
        <f t="shared" si="187"/>
        <v>54</v>
      </c>
      <c r="K68" s="42" t="str">
        <f t="shared" si="248"/>
        <v>DONA 124</v>
      </c>
      <c r="L68" s="104">
        <f t="shared" si="286"/>
        <v>12400147</v>
      </c>
      <c r="M68" s="105">
        <f t="shared" si="287"/>
        <v>42582</v>
      </c>
      <c r="N68" s="106">
        <f t="shared" si="288"/>
        <v>960</v>
      </c>
      <c r="O68" s="107"/>
      <c r="P68" s="107"/>
      <c r="Q68" s="132">
        <f t="shared" si="289"/>
        <v>0</v>
      </c>
      <c r="R68" s="132">
        <f t="shared" si="290"/>
        <v>0</v>
      </c>
      <c r="S68" s="132">
        <f t="shared" si="291"/>
        <v>0</v>
      </c>
      <c r="T68" s="107"/>
      <c r="U68" s="133"/>
      <c r="V68" s="135">
        <f t="shared" si="292"/>
        <v>0</v>
      </c>
      <c r="W68" s="135">
        <f t="shared" si="304"/>
        <v>0</v>
      </c>
      <c r="X68" s="135">
        <f t="shared" si="304"/>
        <v>960</v>
      </c>
      <c r="Y68" s="153">
        <f t="shared" si="293"/>
        <v>960</v>
      </c>
      <c r="Z68" s="154"/>
      <c r="AA68" s="167"/>
      <c r="AB68" s="155">
        <f t="shared" si="294"/>
        <v>960</v>
      </c>
      <c r="AD68" s="156"/>
      <c r="AE68" s="157">
        <f t="shared" si="250"/>
        <v>0</v>
      </c>
      <c r="AF68" s="156"/>
      <c r="AG68" s="157">
        <f t="shared" si="251"/>
        <v>960</v>
      </c>
      <c r="AI68" s="195">
        <f t="shared" si="36"/>
        <v>54</v>
      </c>
      <c r="AJ68" s="191" t="s">
        <v>129</v>
      </c>
      <c r="AK68" s="218"/>
      <c r="AL68" s="218"/>
      <c r="AM68" s="219"/>
      <c r="AN68" s="214"/>
      <c r="AO68" s="104">
        <f t="shared" si="295"/>
        <v>12400147</v>
      </c>
      <c r="AP68" s="105">
        <f t="shared" si="296"/>
        <v>42582</v>
      </c>
      <c r="AQ68" s="106">
        <f t="shared" si="297"/>
        <v>960</v>
      </c>
      <c r="AR68" s="135">
        <f t="shared" si="243"/>
        <v>960</v>
      </c>
      <c r="AS68" s="248">
        <f t="shared" si="305"/>
        <v>0</v>
      </c>
      <c r="AT68" s="249">
        <f t="shared" si="298"/>
        <v>0</v>
      </c>
      <c r="AU68" s="250">
        <f t="shared" si="253"/>
        <v>0</v>
      </c>
      <c r="AV68" s="251">
        <f aca="true" t="shared" si="308" ref="AV68:AW72">Y68</f>
        <v>960</v>
      </c>
      <c r="AW68" s="154">
        <f t="shared" si="308"/>
        <v>0</v>
      </c>
      <c r="AX68" s="155">
        <f t="shared" si="245"/>
        <v>960</v>
      </c>
      <c r="AZ68" s="195">
        <f t="shared" si="190"/>
        <v>54</v>
      </c>
      <c r="BA68" s="191" t="str">
        <f aca="true" t="shared" si="309" ref="BA68:BA73">AJ68</f>
        <v>DONA 124</v>
      </c>
      <c r="BB68" s="278"/>
      <c r="BC68" s="278"/>
      <c r="BD68" s="278"/>
      <c r="BE68" s="300"/>
      <c r="BF68" s="291"/>
      <c r="BG68" s="104">
        <f t="shared" si="299"/>
        <v>12400147</v>
      </c>
      <c r="BH68" s="105">
        <f t="shared" si="300"/>
        <v>42582</v>
      </c>
      <c r="BI68" s="250">
        <f aca="true" t="shared" si="310" ref="BI68:BI73">BJ68</f>
        <v>0</v>
      </c>
      <c r="BJ68" s="286">
        <f t="shared" si="256"/>
        <v>0</v>
      </c>
    </row>
    <row r="69" spans="1:62" s="5" customFormat="1" ht="12.75">
      <c r="A69" s="36">
        <f t="shared" si="218"/>
        <v>55</v>
      </c>
      <c r="B69" s="42" t="str">
        <f t="shared" si="306"/>
        <v>DONA 126</v>
      </c>
      <c r="C69" s="43" t="s">
        <v>127</v>
      </c>
      <c r="D69" s="43">
        <v>12600143</v>
      </c>
      <c r="E69" s="44">
        <v>42582</v>
      </c>
      <c r="F69" s="45"/>
      <c r="G69" s="45">
        <v>718.8</v>
      </c>
      <c r="H69" s="46">
        <f t="shared" si="285"/>
        <v>718.8</v>
      </c>
      <c r="I69" s="102" t="str">
        <f t="shared" si="307"/>
        <v>OK</v>
      </c>
      <c r="J69" s="108">
        <f t="shared" si="187"/>
        <v>55</v>
      </c>
      <c r="K69" s="42" t="str">
        <f t="shared" si="248"/>
        <v>DONA 126</v>
      </c>
      <c r="L69" s="104">
        <f t="shared" si="286"/>
        <v>12600143</v>
      </c>
      <c r="M69" s="105">
        <f t="shared" si="287"/>
        <v>42582</v>
      </c>
      <c r="N69" s="106">
        <f t="shared" si="288"/>
        <v>718.8</v>
      </c>
      <c r="O69" s="107"/>
      <c r="P69" s="107"/>
      <c r="Q69" s="132">
        <f t="shared" si="289"/>
        <v>0</v>
      </c>
      <c r="R69" s="132">
        <f t="shared" si="290"/>
        <v>0</v>
      </c>
      <c r="S69" s="132">
        <f t="shared" si="291"/>
        <v>0</v>
      </c>
      <c r="T69" s="107"/>
      <c r="U69" s="133"/>
      <c r="V69" s="135">
        <f t="shared" si="292"/>
        <v>0</v>
      </c>
      <c r="W69" s="135">
        <f t="shared" si="304"/>
        <v>0</v>
      </c>
      <c r="X69" s="135">
        <f t="shared" si="304"/>
        <v>718.8</v>
      </c>
      <c r="Y69" s="153">
        <f t="shared" si="293"/>
        <v>718.8</v>
      </c>
      <c r="Z69" s="154"/>
      <c r="AA69" s="167"/>
      <c r="AB69" s="155">
        <f t="shared" si="294"/>
        <v>718.8</v>
      </c>
      <c r="AD69" s="156"/>
      <c r="AE69" s="157">
        <f t="shared" si="250"/>
        <v>0</v>
      </c>
      <c r="AF69" s="156"/>
      <c r="AG69" s="157">
        <f t="shared" si="251"/>
        <v>718.8</v>
      </c>
      <c r="AI69" s="195">
        <f t="shared" si="36"/>
        <v>55</v>
      </c>
      <c r="AJ69" s="211" t="s">
        <v>130</v>
      </c>
      <c r="AK69" s="212"/>
      <c r="AL69" s="213"/>
      <c r="AM69" s="205"/>
      <c r="AN69" s="214"/>
      <c r="AO69" s="104">
        <f t="shared" si="295"/>
        <v>12600143</v>
      </c>
      <c r="AP69" s="105">
        <f t="shared" si="296"/>
        <v>42582</v>
      </c>
      <c r="AQ69" s="106">
        <f t="shared" si="297"/>
        <v>718.8</v>
      </c>
      <c r="AR69" s="135">
        <f t="shared" si="243"/>
        <v>718.8</v>
      </c>
      <c r="AS69" s="248">
        <f t="shared" si="305"/>
        <v>0</v>
      </c>
      <c r="AT69" s="249">
        <f t="shared" si="298"/>
        <v>0</v>
      </c>
      <c r="AU69" s="250">
        <f t="shared" si="253"/>
        <v>0</v>
      </c>
      <c r="AV69" s="251">
        <f t="shared" si="308"/>
        <v>718.8</v>
      </c>
      <c r="AW69" s="154">
        <f t="shared" si="308"/>
        <v>0</v>
      </c>
      <c r="AX69" s="155">
        <f t="shared" si="245"/>
        <v>718.8</v>
      </c>
      <c r="AZ69" s="195">
        <f t="shared" si="190"/>
        <v>55</v>
      </c>
      <c r="BA69" s="211" t="str">
        <f t="shared" si="309"/>
        <v>DONA 126</v>
      </c>
      <c r="BB69" s="269"/>
      <c r="BC69" s="269"/>
      <c r="BD69" s="270"/>
      <c r="BE69" s="290"/>
      <c r="BF69" s="291"/>
      <c r="BG69" s="104">
        <f t="shared" si="299"/>
        <v>12600143</v>
      </c>
      <c r="BH69" s="105">
        <f t="shared" si="300"/>
        <v>42582</v>
      </c>
      <c r="BI69" s="250">
        <f t="shared" si="310"/>
        <v>0</v>
      </c>
      <c r="BJ69" s="286">
        <f t="shared" si="256"/>
        <v>0</v>
      </c>
    </row>
    <row r="70" spans="1:62" s="5" customFormat="1" ht="12.75">
      <c r="A70" s="36">
        <f t="shared" si="306"/>
        <v>56</v>
      </c>
      <c r="B70" s="42" t="str">
        <f t="shared" si="306"/>
        <v>DONA 154</v>
      </c>
      <c r="C70" s="43" t="s">
        <v>127</v>
      </c>
      <c r="D70" s="43">
        <v>15400140</v>
      </c>
      <c r="E70" s="44">
        <v>42582</v>
      </c>
      <c r="F70" s="45"/>
      <c r="G70" s="45">
        <v>958.8</v>
      </c>
      <c r="H70" s="46">
        <f t="shared" si="285"/>
        <v>958.8</v>
      </c>
      <c r="I70" s="102" t="str">
        <f t="shared" si="307"/>
        <v>OK</v>
      </c>
      <c r="J70" s="108">
        <f t="shared" si="187"/>
        <v>56</v>
      </c>
      <c r="K70" s="42" t="str">
        <f t="shared" si="248"/>
        <v>DONA 154</v>
      </c>
      <c r="L70" s="104">
        <f t="shared" si="286"/>
        <v>15400140</v>
      </c>
      <c r="M70" s="105">
        <f t="shared" si="287"/>
        <v>42582</v>
      </c>
      <c r="N70" s="106">
        <f t="shared" si="288"/>
        <v>958.8</v>
      </c>
      <c r="O70" s="107"/>
      <c r="P70" s="107"/>
      <c r="Q70" s="132">
        <f t="shared" si="289"/>
        <v>0</v>
      </c>
      <c r="R70" s="132">
        <f t="shared" si="290"/>
        <v>0</v>
      </c>
      <c r="S70" s="132">
        <f t="shared" si="291"/>
        <v>0</v>
      </c>
      <c r="T70" s="107"/>
      <c r="U70" s="133"/>
      <c r="V70" s="135">
        <f t="shared" si="292"/>
        <v>0</v>
      </c>
      <c r="W70" s="135">
        <f t="shared" si="304"/>
        <v>0</v>
      </c>
      <c r="X70" s="135">
        <f t="shared" si="304"/>
        <v>958.8</v>
      </c>
      <c r="Y70" s="153">
        <f t="shared" si="293"/>
        <v>958.8</v>
      </c>
      <c r="Z70" s="154"/>
      <c r="AA70" s="167"/>
      <c r="AB70" s="155">
        <f t="shared" si="294"/>
        <v>958.8</v>
      </c>
      <c r="AD70" s="156"/>
      <c r="AE70" s="157">
        <f t="shared" si="250"/>
        <v>0</v>
      </c>
      <c r="AF70" s="156"/>
      <c r="AG70" s="157">
        <f t="shared" si="251"/>
        <v>958.8</v>
      </c>
      <c r="AI70" s="195">
        <f t="shared" si="36"/>
        <v>56</v>
      </c>
      <c r="AJ70" s="191" t="s">
        <v>131</v>
      </c>
      <c r="AK70" s="218"/>
      <c r="AL70" s="218"/>
      <c r="AM70" s="219"/>
      <c r="AN70" s="214"/>
      <c r="AO70" s="104">
        <f t="shared" si="295"/>
        <v>15400140</v>
      </c>
      <c r="AP70" s="105">
        <f t="shared" si="296"/>
        <v>42582</v>
      </c>
      <c r="AQ70" s="106">
        <f t="shared" si="297"/>
        <v>958.8</v>
      </c>
      <c r="AR70" s="135">
        <f t="shared" si="243"/>
        <v>958.8</v>
      </c>
      <c r="AS70" s="248">
        <f t="shared" si="305"/>
        <v>0</v>
      </c>
      <c r="AT70" s="249">
        <f t="shared" si="298"/>
        <v>0</v>
      </c>
      <c r="AU70" s="250">
        <f t="shared" si="253"/>
        <v>0</v>
      </c>
      <c r="AV70" s="251">
        <f t="shared" si="308"/>
        <v>958.8</v>
      </c>
      <c r="AW70" s="154">
        <f t="shared" si="308"/>
        <v>0</v>
      </c>
      <c r="AX70" s="155">
        <f t="shared" si="245"/>
        <v>958.8</v>
      </c>
      <c r="AZ70" s="195">
        <f t="shared" si="190"/>
        <v>56</v>
      </c>
      <c r="BA70" s="191" t="str">
        <f t="shared" si="309"/>
        <v>DONA 154</v>
      </c>
      <c r="BB70" s="278"/>
      <c r="BC70" s="278"/>
      <c r="BD70" s="278"/>
      <c r="BE70" s="300"/>
      <c r="BF70" s="291"/>
      <c r="BG70" s="104">
        <f t="shared" si="299"/>
        <v>15400140</v>
      </c>
      <c r="BH70" s="105">
        <f t="shared" si="300"/>
        <v>42582</v>
      </c>
      <c r="BI70" s="250">
        <f t="shared" si="310"/>
        <v>0</v>
      </c>
      <c r="BJ70" s="286">
        <f t="shared" si="256"/>
        <v>0</v>
      </c>
    </row>
    <row r="71" spans="1:62" s="5" customFormat="1" ht="12.75">
      <c r="A71" s="36">
        <f t="shared" si="306"/>
        <v>57</v>
      </c>
      <c r="B71" s="42" t="str">
        <f t="shared" si="306"/>
        <v>DONA 256</v>
      </c>
      <c r="C71" s="43" t="s">
        <v>127</v>
      </c>
      <c r="D71" s="43">
        <v>25600118</v>
      </c>
      <c r="E71" s="44">
        <v>42582</v>
      </c>
      <c r="F71" s="45"/>
      <c r="G71" s="45">
        <v>199.2</v>
      </c>
      <c r="H71" s="46">
        <f t="shared" si="285"/>
        <v>199.2</v>
      </c>
      <c r="I71" s="102" t="str">
        <f t="shared" si="307"/>
        <v>OK</v>
      </c>
      <c r="J71" s="108">
        <f t="shared" si="187"/>
        <v>57</v>
      </c>
      <c r="K71" s="42" t="str">
        <f t="shared" si="248"/>
        <v>DONA 256</v>
      </c>
      <c r="L71" s="104">
        <f t="shared" si="286"/>
        <v>25600118</v>
      </c>
      <c r="M71" s="105">
        <f t="shared" si="287"/>
        <v>42582</v>
      </c>
      <c r="N71" s="106">
        <f t="shared" si="288"/>
        <v>199.2</v>
      </c>
      <c r="O71" s="107"/>
      <c r="P71" s="107"/>
      <c r="Q71" s="132">
        <f t="shared" si="289"/>
        <v>0</v>
      </c>
      <c r="R71" s="132">
        <f t="shared" si="290"/>
        <v>0</v>
      </c>
      <c r="S71" s="132">
        <f t="shared" si="291"/>
        <v>0</v>
      </c>
      <c r="T71" s="107"/>
      <c r="U71" s="133"/>
      <c r="V71" s="135">
        <f t="shared" si="292"/>
        <v>0</v>
      </c>
      <c r="W71" s="135">
        <f t="shared" si="304"/>
        <v>0</v>
      </c>
      <c r="X71" s="135">
        <f t="shared" si="304"/>
        <v>199.2</v>
      </c>
      <c r="Y71" s="153">
        <f t="shared" si="293"/>
        <v>199.2</v>
      </c>
      <c r="Z71" s="154"/>
      <c r="AA71" s="167"/>
      <c r="AB71" s="155">
        <f t="shared" si="294"/>
        <v>199.2</v>
      </c>
      <c r="AD71" s="156"/>
      <c r="AE71" s="157">
        <f t="shared" si="250"/>
        <v>0</v>
      </c>
      <c r="AF71" s="156"/>
      <c r="AG71" s="157">
        <f t="shared" si="251"/>
        <v>199.2</v>
      </c>
      <c r="AI71" s="195">
        <f t="shared" si="36"/>
        <v>57</v>
      </c>
      <c r="AJ71" s="191" t="s">
        <v>132</v>
      </c>
      <c r="AK71" s="218"/>
      <c r="AL71" s="218"/>
      <c r="AM71" s="219"/>
      <c r="AN71" s="214"/>
      <c r="AO71" s="104">
        <f t="shared" si="295"/>
        <v>25600118</v>
      </c>
      <c r="AP71" s="105">
        <f t="shared" si="296"/>
        <v>42582</v>
      </c>
      <c r="AQ71" s="106">
        <f t="shared" si="297"/>
        <v>199.2</v>
      </c>
      <c r="AR71" s="135">
        <f t="shared" si="243"/>
        <v>199.2</v>
      </c>
      <c r="AS71" s="248">
        <f t="shared" si="305"/>
        <v>0</v>
      </c>
      <c r="AT71" s="249">
        <f t="shared" si="298"/>
        <v>0</v>
      </c>
      <c r="AU71" s="250">
        <f t="shared" si="253"/>
        <v>0</v>
      </c>
      <c r="AV71" s="251">
        <f t="shared" si="308"/>
        <v>199.2</v>
      </c>
      <c r="AW71" s="154">
        <f t="shared" si="308"/>
        <v>0</v>
      </c>
      <c r="AX71" s="155">
        <f t="shared" si="245"/>
        <v>199.2</v>
      </c>
      <c r="AZ71" s="195">
        <f t="shared" si="190"/>
        <v>57</v>
      </c>
      <c r="BA71" s="191" t="str">
        <f t="shared" si="309"/>
        <v>DONA 256</v>
      </c>
      <c r="BB71" s="278"/>
      <c r="BC71" s="278"/>
      <c r="BD71" s="278"/>
      <c r="BE71" s="300"/>
      <c r="BF71" s="291"/>
      <c r="BG71" s="104">
        <f t="shared" si="299"/>
        <v>25600118</v>
      </c>
      <c r="BH71" s="105">
        <f t="shared" si="300"/>
        <v>42582</v>
      </c>
      <c r="BI71" s="250">
        <f t="shared" si="310"/>
        <v>0</v>
      </c>
      <c r="BJ71" s="286">
        <f t="shared" si="256"/>
        <v>0</v>
      </c>
    </row>
    <row r="72" spans="1:62" s="6" customFormat="1" ht="13.5">
      <c r="A72" s="36">
        <f t="shared" si="306"/>
        <v>58</v>
      </c>
      <c r="B72" s="47" t="str">
        <f t="shared" si="306"/>
        <v>TOTAL DONA 124</v>
      </c>
      <c r="C72" s="48"/>
      <c r="D72" s="49"/>
      <c r="E72" s="50"/>
      <c r="F72" s="51">
        <f aca="true" t="shared" si="311" ref="F72:H72">SUM(F67:F71)</f>
        <v>0</v>
      </c>
      <c r="G72" s="52">
        <f t="shared" si="311"/>
        <v>3396</v>
      </c>
      <c r="H72" s="53">
        <f t="shared" si="311"/>
        <v>3396</v>
      </c>
      <c r="I72" s="102" t="str">
        <f t="shared" si="307"/>
        <v>OK</v>
      </c>
      <c r="J72" s="108">
        <f t="shared" si="187"/>
        <v>58</v>
      </c>
      <c r="K72" s="47" t="str">
        <f t="shared" si="248"/>
        <v>TOTAL DONA 124</v>
      </c>
      <c r="L72" s="120"/>
      <c r="M72" s="121"/>
      <c r="N72" s="122">
        <f aca="true" t="shared" si="312" ref="N72:Z72">SUM(N67:N71)</f>
        <v>3396</v>
      </c>
      <c r="O72" s="122">
        <f t="shared" si="312"/>
        <v>0</v>
      </c>
      <c r="P72" s="122">
        <f t="shared" si="312"/>
        <v>0</v>
      </c>
      <c r="Q72" s="122">
        <f t="shared" si="312"/>
        <v>0</v>
      </c>
      <c r="R72" s="122">
        <f t="shared" si="312"/>
        <v>0</v>
      </c>
      <c r="S72" s="122">
        <f t="shared" si="312"/>
        <v>0</v>
      </c>
      <c r="T72" s="122">
        <f t="shared" si="312"/>
        <v>0</v>
      </c>
      <c r="U72" s="122">
        <f t="shared" si="312"/>
        <v>0</v>
      </c>
      <c r="V72" s="122">
        <f t="shared" si="312"/>
        <v>0</v>
      </c>
      <c r="W72" s="122">
        <f t="shared" si="312"/>
        <v>0</v>
      </c>
      <c r="X72" s="122">
        <f t="shared" si="312"/>
        <v>3396</v>
      </c>
      <c r="Y72" s="168">
        <f t="shared" si="312"/>
        <v>3396</v>
      </c>
      <c r="Z72" s="169">
        <f t="shared" si="312"/>
        <v>0</v>
      </c>
      <c r="AA72" s="170"/>
      <c r="AB72" s="171">
        <f>SUM(AB67:AB71)</f>
        <v>3396</v>
      </c>
      <c r="AD72" s="156"/>
      <c r="AE72" s="157">
        <f t="shared" si="250"/>
        <v>0</v>
      </c>
      <c r="AF72" s="156"/>
      <c r="AG72" s="157">
        <f t="shared" si="251"/>
        <v>3396</v>
      </c>
      <c r="AI72" s="195">
        <f t="shared" si="36"/>
        <v>58</v>
      </c>
      <c r="AJ72" s="196" t="s">
        <v>133</v>
      </c>
      <c r="AK72" s="197"/>
      <c r="AL72" s="197"/>
      <c r="AM72" s="198"/>
      <c r="AN72" s="199"/>
      <c r="AO72" s="252"/>
      <c r="AP72" s="253"/>
      <c r="AQ72" s="254">
        <f aca="true" t="shared" si="313" ref="AQ72:AT72">SUM(AQ67:AQ71)</f>
        <v>3396</v>
      </c>
      <c r="AR72" s="254">
        <f t="shared" si="243"/>
        <v>3396</v>
      </c>
      <c r="AS72" s="254">
        <f t="shared" si="313"/>
        <v>0</v>
      </c>
      <c r="AT72" s="255">
        <f t="shared" si="313"/>
        <v>0</v>
      </c>
      <c r="AU72" s="256">
        <f t="shared" si="253"/>
        <v>0</v>
      </c>
      <c r="AV72" s="257">
        <f t="shared" si="308"/>
        <v>3396</v>
      </c>
      <c r="AW72" s="266">
        <f t="shared" si="308"/>
        <v>0</v>
      </c>
      <c r="AX72" s="267">
        <f t="shared" si="245"/>
        <v>3396</v>
      </c>
      <c r="AZ72" s="195">
        <f t="shared" si="190"/>
        <v>58</v>
      </c>
      <c r="BA72" s="196" t="str">
        <f t="shared" si="309"/>
        <v>TOTAL DONA 124</v>
      </c>
      <c r="BB72" s="268"/>
      <c r="BC72" s="268"/>
      <c r="BD72" s="268"/>
      <c r="BE72" s="287"/>
      <c r="BF72" s="288"/>
      <c r="BG72" s="252"/>
      <c r="BH72" s="253"/>
      <c r="BI72" s="256">
        <f t="shared" si="310"/>
        <v>0</v>
      </c>
      <c r="BJ72" s="289">
        <f t="shared" si="256"/>
        <v>0</v>
      </c>
    </row>
    <row r="73" spans="1:62" s="5" customFormat="1" ht="12.75">
      <c r="A73" s="36">
        <f t="shared" si="306"/>
        <v>59</v>
      </c>
      <c r="B73" s="42" t="str">
        <f aca="true" t="shared" si="314" ref="B73:B81">AJ73</f>
        <v>ENYAFARM SATULUNG</v>
      </c>
      <c r="C73" s="43"/>
      <c r="D73" s="43"/>
      <c r="E73" s="44"/>
      <c r="F73" s="45"/>
      <c r="G73" s="45"/>
      <c r="H73" s="46">
        <f aca="true" t="shared" si="315" ref="H73:H77">F73+G73</f>
        <v>0</v>
      </c>
      <c r="I73" s="102" t="str">
        <f t="shared" si="307"/>
        <v>OK</v>
      </c>
      <c r="J73" s="108">
        <f t="shared" si="187"/>
        <v>59</v>
      </c>
      <c r="K73" s="323" t="str">
        <f aca="true" t="shared" si="316" ref="K73:K78">AJ73</f>
        <v>ENYAFARM SATULUNG</v>
      </c>
      <c r="L73" s="324">
        <f aca="true" t="shared" si="317" ref="L73:L77">D73</f>
        <v>0</v>
      </c>
      <c r="M73" s="325" t="str">
        <f aca="true" t="shared" si="318" ref="M73:M77">IF(E73=0,"0",E73)</f>
        <v>0</v>
      </c>
      <c r="N73" s="326">
        <f aca="true" t="shared" si="319" ref="N73:N77">H73</f>
        <v>0</v>
      </c>
      <c r="O73" s="327"/>
      <c r="P73" s="327"/>
      <c r="Q73" s="334">
        <f aca="true" t="shared" si="320" ref="Q73:Q77">IF(F73-O73-T73-AE73&gt;0,F73-O73-T73-AE73,0)</f>
        <v>0</v>
      </c>
      <c r="R73" s="334">
        <f aca="true" t="shared" si="321" ref="R73:R77">IF(G73-P73-U73-AG73&gt;0,G73-P73-U73-AG73,0)</f>
        <v>0</v>
      </c>
      <c r="S73" s="334">
        <f aca="true" t="shared" si="322" ref="S73:S77">Q73+R73</f>
        <v>0</v>
      </c>
      <c r="T73" s="327"/>
      <c r="U73" s="335"/>
      <c r="V73" s="336">
        <f aca="true" t="shared" si="323" ref="V73:V77">T73+U73</f>
        <v>0</v>
      </c>
      <c r="W73" s="336">
        <f aca="true" t="shared" si="324" ref="W73:W77">F73-O73-Q73-T73</f>
        <v>0</v>
      </c>
      <c r="X73" s="336">
        <f aca="true" t="shared" si="325" ref="X73:X77">G73-P73-R73-U73</f>
        <v>0</v>
      </c>
      <c r="Y73" s="340">
        <f aca="true" t="shared" si="326" ref="Y73:Y77">AB73-Z73</f>
        <v>0</v>
      </c>
      <c r="Z73" s="341"/>
      <c r="AA73" s="342"/>
      <c r="AB73" s="343">
        <f aca="true" t="shared" si="327" ref="AB73:AB77">W73+X73</f>
        <v>0</v>
      </c>
      <c r="AD73" s="156"/>
      <c r="AE73" s="157">
        <f t="shared" si="250"/>
        <v>0</v>
      </c>
      <c r="AF73" s="156"/>
      <c r="AG73" s="157">
        <f t="shared" si="251"/>
        <v>0</v>
      </c>
      <c r="AI73" s="195">
        <f t="shared" si="36"/>
        <v>59</v>
      </c>
      <c r="AJ73" s="191" t="s">
        <v>134</v>
      </c>
      <c r="AK73" s="192"/>
      <c r="AL73" s="192"/>
      <c r="AM73" s="193"/>
      <c r="AN73" s="214"/>
      <c r="AO73" s="104">
        <f aca="true" t="shared" si="328" ref="AO73:AO77">L73</f>
        <v>0</v>
      </c>
      <c r="AP73" s="105" t="str">
        <f aca="true" t="shared" si="329" ref="AP73:AP77">IF(M73=0,"0",M73)</f>
        <v>0</v>
      </c>
      <c r="AQ73" s="106">
        <f aca="true" t="shared" si="330" ref="AQ73:AQ77">N73</f>
        <v>0</v>
      </c>
      <c r="AR73" s="135">
        <f aca="true" t="shared" si="331" ref="AR73:AR81">AQ73-AS73</f>
        <v>0</v>
      </c>
      <c r="AS73" s="248">
        <f aca="true" t="shared" si="332" ref="AS73:AS77">V73</f>
        <v>0</v>
      </c>
      <c r="AT73" s="249">
        <f aca="true" t="shared" si="333" ref="AT73:AT77">O73+P73+S73</f>
        <v>0</v>
      </c>
      <c r="AU73" s="250">
        <f t="shared" si="253"/>
        <v>0</v>
      </c>
      <c r="AV73" s="251">
        <f aca="true" t="shared" si="334" ref="AV73:AW75">Y73</f>
        <v>0</v>
      </c>
      <c r="AW73" s="154">
        <f t="shared" si="334"/>
        <v>0</v>
      </c>
      <c r="AX73" s="155">
        <f aca="true" t="shared" si="335" ref="AX73:AX81">AR73-AT73</f>
        <v>0</v>
      </c>
      <c r="AZ73" s="195">
        <f t="shared" si="190"/>
        <v>59</v>
      </c>
      <c r="BA73" s="191" t="str">
        <f t="shared" si="309"/>
        <v>ENYAFARM SATULUNG</v>
      </c>
      <c r="BB73" s="265"/>
      <c r="BC73" s="265"/>
      <c r="BD73" s="265"/>
      <c r="BE73" s="284"/>
      <c r="BF73" s="291"/>
      <c r="BG73" s="104">
        <f aca="true" t="shared" si="336" ref="BG73:BG77">D73</f>
        <v>0</v>
      </c>
      <c r="BH73" s="105" t="str">
        <f aca="true" t="shared" si="337" ref="BH73:BH77">IF(E73=0,"0",E73)</f>
        <v>0</v>
      </c>
      <c r="BI73" s="250">
        <f t="shared" si="310"/>
        <v>0</v>
      </c>
      <c r="BJ73" s="286">
        <f t="shared" si="256"/>
        <v>0</v>
      </c>
    </row>
    <row r="74" spans="1:62" s="5" customFormat="1" ht="12.75">
      <c r="A74" s="36">
        <f t="shared" si="306"/>
        <v>60</v>
      </c>
      <c r="B74" s="42" t="str">
        <f t="shared" si="314"/>
        <v>ENYAFARM SOMCUTA</v>
      </c>
      <c r="C74" s="43" t="s">
        <v>135</v>
      </c>
      <c r="D74" s="43">
        <v>1019</v>
      </c>
      <c r="E74" s="44">
        <v>42582</v>
      </c>
      <c r="F74" s="45">
        <v>120</v>
      </c>
      <c r="G74" s="45">
        <v>2040</v>
      </c>
      <c r="H74" s="46">
        <f t="shared" si="315"/>
        <v>2160</v>
      </c>
      <c r="I74" s="102" t="str">
        <f aca="true" t="shared" si="338" ref="I74:I84">IF(H74=N74,"OK","ATENTIE")</f>
        <v>OK</v>
      </c>
      <c r="J74" s="108">
        <f t="shared" si="187"/>
        <v>60</v>
      </c>
      <c r="K74" s="42" t="str">
        <f t="shared" si="316"/>
        <v>ENYAFARM SOMCUTA</v>
      </c>
      <c r="L74" s="104">
        <f t="shared" si="317"/>
        <v>1019</v>
      </c>
      <c r="M74" s="105">
        <f t="shared" si="318"/>
        <v>42582</v>
      </c>
      <c r="N74" s="106">
        <f t="shared" si="319"/>
        <v>2160</v>
      </c>
      <c r="O74" s="107"/>
      <c r="P74" s="107"/>
      <c r="Q74" s="132">
        <f t="shared" si="320"/>
        <v>0</v>
      </c>
      <c r="R74" s="132">
        <f t="shared" si="321"/>
        <v>0</v>
      </c>
      <c r="S74" s="132">
        <f t="shared" si="322"/>
        <v>0</v>
      </c>
      <c r="T74" s="107"/>
      <c r="U74" s="141"/>
      <c r="V74" s="135">
        <f t="shared" si="323"/>
        <v>0</v>
      </c>
      <c r="W74" s="135">
        <f t="shared" si="324"/>
        <v>120</v>
      </c>
      <c r="X74" s="135">
        <f t="shared" si="325"/>
        <v>2040</v>
      </c>
      <c r="Y74" s="153">
        <f t="shared" si="326"/>
        <v>2160</v>
      </c>
      <c r="Z74" s="154"/>
      <c r="AA74" s="173"/>
      <c r="AB74" s="155">
        <f t="shared" si="327"/>
        <v>2160</v>
      </c>
      <c r="AD74" s="156"/>
      <c r="AE74" s="157">
        <f t="shared" si="250"/>
        <v>120</v>
      </c>
      <c r="AF74" s="156"/>
      <c r="AG74" s="157">
        <f t="shared" si="251"/>
        <v>2040</v>
      </c>
      <c r="AI74" s="195">
        <f t="shared" si="36"/>
        <v>60</v>
      </c>
      <c r="AJ74" s="191" t="s">
        <v>136</v>
      </c>
      <c r="AK74" s="192"/>
      <c r="AL74" s="192"/>
      <c r="AM74" s="193"/>
      <c r="AN74" s="214"/>
      <c r="AO74" s="104">
        <f t="shared" si="328"/>
        <v>1019</v>
      </c>
      <c r="AP74" s="105">
        <f t="shared" si="329"/>
        <v>42582</v>
      </c>
      <c r="AQ74" s="106">
        <f t="shared" si="330"/>
        <v>2160</v>
      </c>
      <c r="AR74" s="135">
        <f t="shared" si="331"/>
        <v>2160</v>
      </c>
      <c r="AS74" s="248">
        <f t="shared" si="332"/>
        <v>0</v>
      </c>
      <c r="AT74" s="249">
        <f t="shared" si="333"/>
        <v>0</v>
      </c>
      <c r="AU74" s="250">
        <f aca="true" t="shared" si="339" ref="AU74:AU81">Z74</f>
        <v>0</v>
      </c>
      <c r="AV74" s="251">
        <f t="shared" si="334"/>
        <v>2160</v>
      </c>
      <c r="AW74" s="154">
        <f t="shared" si="334"/>
        <v>0</v>
      </c>
      <c r="AX74" s="155">
        <f t="shared" si="335"/>
        <v>2160</v>
      </c>
      <c r="AZ74" s="195">
        <f t="shared" si="190"/>
        <v>60</v>
      </c>
      <c r="BA74" s="191" t="str">
        <f aca="true" t="shared" si="340" ref="BA74:BA86">AJ74</f>
        <v>ENYAFARM SOMCUTA</v>
      </c>
      <c r="BB74" s="265"/>
      <c r="BC74" s="265"/>
      <c r="BD74" s="265"/>
      <c r="BE74" s="284"/>
      <c r="BF74" s="291"/>
      <c r="BG74" s="104">
        <f t="shared" si="336"/>
        <v>1019</v>
      </c>
      <c r="BH74" s="105">
        <f t="shared" si="337"/>
        <v>42582</v>
      </c>
      <c r="BI74" s="250">
        <f aca="true" t="shared" si="341" ref="BI74:BI81">BJ74</f>
        <v>0</v>
      </c>
      <c r="BJ74" s="286">
        <f aca="true" t="shared" si="342" ref="BJ74:BJ81">Z74</f>
        <v>0</v>
      </c>
    </row>
    <row r="75" spans="1:62" s="6" customFormat="1" ht="13.5">
      <c r="A75" s="36">
        <f t="shared" si="306"/>
        <v>61</v>
      </c>
      <c r="B75" s="47" t="str">
        <f t="shared" si="314"/>
        <v>TOTAL ENYAFARM</v>
      </c>
      <c r="C75" s="48"/>
      <c r="D75" s="49"/>
      <c r="E75" s="50"/>
      <c r="F75" s="51">
        <f aca="true" t="shared" si="343" ref="F75:H75">SUM(F73:F74)</f>
        <v>120</v>
      </c>
      <c r="G75" s="52">
        <f t="shared" si="343"/>
        <v>2040</v>
      </c>
      <c r="H75" s="53">
        <f t="shared" si="343"/>
        <v>2160</v>
      </c>
      <c r="I75" s="102" t="str">
        <f t="shared" si="338"/>
        <v>OK</v>
      </c>
      <c r="J75" s="108">
        <f t="shared" si="187"/>
        <v>61</v>
      </c>
      <c r="K75" s="47" t="str">
        <f t="shared" si="316"/>
        <v>TOTAL ENYAFARM</v>
      </c>
      <c r="L75" s="120"/>
      <c r="M75" s="121"/>
      <c r="N75" s="122">
        <f aca="true" t="shared" si="344" ref="N75:Z75">SUM(N73:N74)</f>
        <v>2160</v>
      </c>
      <c r="O75" s="122">
        <f t="shared" si="344"/>
        <v>0</v>
      </c>
      <c r="P75" s="122">
        <f t="shared" si="344"/>
        <v>0</v>
      </c>
      <c r="Q75" s="122">
        <f t="shared" si="344"/>
        <v>0</v>
      </c>
      <c r="R75" s="122">
        <f t="shared" si="344"/>
        <v>0</v>
      </c>
      <c r="S75" s="122">
        <f t="shared" si="344"/>
        <v>0</v>
      </c>
      <c r="T75" s="122">
        <f t="shared" si="344"/>
        <v>0</v>
      </c>
      <c r="U75" s="122">
        <f t="shared" si="344"/>
        <v>0</v>
      </c>
      <c r="V75" s="122">
        <f t="shared" si="344"/>
        <v>0</v>
      </c>
      <c r="W75" s="122">
        <f t="shared" si="344"/>
        <v>120</v>
      </c>
      <c r="X75" s="122">
        <f t="shared" si="344"/>
        <v>2040</v>
      </c>
      <c r="Y75" s="168">
        <f t="shared" si="344"/>
        <v>2160</v>
      </c>
      <c r="Z75" s="169">
        <f t="shared" si="344"/>
        <v>0</v>
      </c>
      <c r="AA75" s="170"/>
      <c r="AB75" s="171">
        <f>SUM(AB73:AB74)</f>
        <v>2160</v>
      </c>
      <c r="AD75" s="156"/>
      <c r="AE75" s="157">
        <f t="shared" si="250"/>
        <v>120</v>
      </c>
      <c r="AF75" s="156"/>
      <c r="AG75" s="157">
        <f t="shared" si="251"/>
        <v>2040</v>
      </c>
      <c r="AI75" s="195">
        <f t="shared" si="36"/>
        <v>61</v>
      </c>
      <c r="AJ75" s="348" t="s">
        <v>137</v>
      </c>
      <c r="AK75" s="349"/>
      <c r="AL75" s="349"/>
      <c r="AM75" s="350"/>
      <c r="AN75" s="351"/>
      <c r="AO75" s="252"/>
      <c r="AP75" s="253"/>
      <c r="AQ75" s="254">
        <f aca="true" t="shared" si="345" ref="AQ75:AT75">SUM(AQ73:AQ74)</f>
        <v>2160</v>
      </c>
      <c r="AR75" s="254">
        <f t="shared" si="331"/>
        <v>2160</v>
      </c>
      <c r="AS75" s="254">
        <f t="shared" si="345"/>
        <v>0</v>
      </c>
      <c r="AT75" s="255">
        <f t="shared" si="345"/>
        <v>0</v>
      </c>
      <c r="AU75" s="256">
        <f t="shared" si="339"/>
        <v>0</v>
      </c>
      <c r="AV75" s="257">
        <f t="shared" si="334"/>
        <v>2160</v>
      </c>
      <c r="AW75" s="266">
        <f t="shared" si="334"/>
        <v>0</v>
      </c>
      <c r="AX75" s="267">
        <f t="shared" si="335"/>
        <v>2160</v>
      </c>
      <c r="AZ75" s="195">
        <f t="shared" si="190"/>
        <v>61</v>
      </c>
      <c r="BA75" s="348" t="str">
        <f t="shared" si="340"/>
        <v>TOTAL ENYAFARM</v>
      </c>
      <c r="BB75" s="380"/>
      <c r="BC75" s="380"/>
      <c r="BD75" s="380"/>
      <c r="BE75" s="388"/>
      <c r="BF75" s="389"/>
      <c r="BG75" s="252"/>
      <c r="BH75" s="253"/>
      <c r="BI75" s="256">
        <f t="shared" si="341"/>
        <v>0</v>
      </c>
      <c r="BJ75" s="289">
        <f t="shared" si="342"/>
        <v>0</v>
      </c>
    </row>
    <row r="76" spans="1:62" s="5" customFormat="1" ht="12.75">
      <c r="A76" s="36">
        <f t="shared" si="306"/>
        <v>62</v>
      </c>
      <c r="B76" s="42" t="str">
        <f t="shared" si="314"/>
        <v>EPHEDRAFARM</v>
      </c>
      <c r="C76" s="56" t="s">
        <v>138</v>
      </c>
      <c r="D76" s="56">
        <v>5045</v>
      </c>
      <c r="E76" s="57">
        <v>42582</v>
      </c>
      <c r="F76" s="58"/>
      <c r="G76" s="59">
        <v>439.2</v>
      </c>
      <c r="H76" s="46">
        <f t="shared" si="315"/>
        <v>439.2</v>
      </c>
      <c r="I76" s="102" t="str">
        <f t="shared" si="338"/>
        <v>OK</v>
      </c>
      <c r="J76" s="108">
        <f t="shared" si="187"/>
        <v>62</v>
      </c>
      <c r="K76" s="55" t="str">
        <f t="shared" si="316"/>
        <v>EPHEDRAFARM</v>
      </c>
      <c r="L76" s="328">
        <f t="shared" si="317"/>
        <v>5045</v>
      </c>
      <c r="M76" s="329">
        <f t="shared" si="318"/>
        <v>42582</v>
      </c>
      <c r="N76" s="330">
        <f t="shared" si="319"/>
        <v>439.2</v>
      </c>
      <c r="O76" s="331"/>
      <c r="P76" s="331"/>
      <c r="Q76" s="337">
        <f t="shared" si="320"/>
        <v>0</v>
      </c>
      <c r="R76" s="337">
        <f t="shared" si="321"/>
        <v>0</v>
      </c>
      <c r="S76" s="337">
        <f t="shared" si="322"/>
        <v>0</v>
      </c>
      <c r="T76" s="331"/>
      <c r="U76" s="137"/>
      <c r="V76" s="338">
        <f t="shared" si="323"/>
        <v>0</v>
      </c>
      <c r="W76" s="338">
        <f t="shared" si="324"/>
        <v>0</v>
      </c>
      <c r="X76" s="338">
        <f t="shared" si="325"/>
        <v>439.2</v>
      </c>
      <c r="Y76" s="344">
        <f t="shared" si="326"/>
        <v>439.2</v>
      </c>
      <c r="Z76" s="345"/>
      <c r="AA76" s="346"/>
      <c r="AB76" s="347">
        <f t="shared" si="327"/>
        <v>439.2</v>
      </c>
      <c r="AD76" s="156"/>
      <c r="AE76" s="157">
        <f t="shared" si="250"/>
        <v>0</v>
      </c>
      <c r="AF76" s="156"/>
      <c r="AG76" s="157">
        <f t="shared" si="251"/>
        <v>439.2</v>
      </c>
      <c r="AI76" s="195">
        <f t="shared" si="36"/>
        <v>62</v>
      </c>
      <c r="AJ76" s="216" t="s">
        <v>139</v>
      </c>
      <c r="AK76" s="212"/>
      <c r="AL76" s="213"/>
      <c r="AM76" s="205"/>
      <c r="AN76" s="214"/>
      <c r="AO76" s="104">
        <f t="shared" si="328"/>
        <v>5045</v>
      </c>
      <c r="AP76" s="105">
        <f t="shared" si="329"/>
        <v>42582</v>
      </c>
      <c r="AQ76" s="106">
        <f t="shared" si="330"/>
        <v>439.2</v>
      </c>
      <c r="AR76" s="135">
        <f t="shared" si="331"/>
        <v>439.2</v>
      </c>
      <c r="AS76" s="248">
        <f t="shared" si="332"/>
        <v>0</v>
      </c>
      <c r="AT76" s="249">
        <f t="shared" si="333"/>
        <v>0</v>
      </c>
      <c r="AU76" s="250">
        <f t="shared" si="339"/>
        <v>0</v>
      </c>
      <c r="AV76" s="251">
        <f aca="true" t="shared" si="346" ref="AV76:AW78">Y76</f>
        <v>439.2</v>
      </c>
      <c r="AW76" s="154">
        <f t="shared" si="346"/>
        <v>0</v>
      </c>
      <c r="AX76" s="155">
        <f t="shared" si="335"/>
        <v>439.2</v>
      </c>
      <c r="AZ76" s="195">
        <f t="shared" si="190"/>
        <v>62</v>
      </c>
      <c r="BA76" s="191" t="str">
        <f t="shared" si="340"/>
        <v>EPHEDRAFARM</v>
      </c>
      <c r="BB76" s="265"/>
      <c r="BC76" s="265"/>
      <c r="BD76" s="265"/>
      <c r="BE76" s="284"/>
      <c r="BF76" s="291"/>
      <c r="BG76" s="104">
        <f t="shared" si="336"/>
        <v>5045</v>
      </c>
      <c r="BH76" s="105">
        <f t="shared" si="337"/>
        <v>42582</v>
      </c>
      <c r="BI76" s="250">
        <f t="shared" si="341"/>
        <v>0</v>
      </c>
      <c r="BJ76" s="286">
        <f t="shared" si="342"/>
        <v>0</v>
      </c>
    </row>
    <row r="77" spans="1:62" s="5" customFormat="1" ht="12.75">
      <c r="A77" s="36">
        <f t="shared" si="306"/>
        <v>63</v>
      </c>
      <c r="B77" s="42" t="str">
        <f t="shared" si="314"/>
        <v>EPHEDRAFARM</v>
      </c>
      <c r="C77" s="61"/>
      <c r="D77" s="61"/>
      <c r="E77" s="62"/>
      <c r="F77" s="63"/>
      <c r="G77" s="64"/>
      <c r="H77" s="46">
        <f t="shared" si="315"/>
        <v>0</v>
      </c>
      <c r="I77" s="102" t="str">
        <f t="shared" si="338"/>
        <v>OK</v>
      </c>
      <c r="J77" s="108">
        <f t="shared" si="187"/>
        <v>63</v>
      </c>
      <c r="K77" s="42" t="str">
        <f t="shared" si="316"/>
        <v>EPHEDRAFARM</v>
      </c>
      <c r="L77" s="104">
        <f t="shared" si="317"/>
        <v>0</v>
      </c>
      <c r="M77" s="105" t="str">
        <f t="shared" si="318"/>
        <v>0</v>
      </c>
      <c r="N77" s="106">
        <f t="shared" si="319"/>
        <v>0</v>
      </c>
      <c r="O77" s="107"/>
      <c r="P77" s="107"/>
      <c r="Q77" s="132">
        <f t="shared" si="320"/>
        <v>0</v>
      </c>
      <c r="R77" s="132">
        <f t="shared" si="321"/>
        <v>0</v>
      </c>
      <c r="S77" s="132">
        <f t="shared" si="322"/>
        <v>0</v>
      </c>
      <c r="T77" s="107"/>
      <c r="U77" s="133"/>
      <c r="V77" s="135">
        <f t="shared" si="323"/>
        <v>0</v>
      </c>
      <c r="W77" s="135">
        <f t="shared" si="324"/>
        <v>0</v>
      </c>
      <c r="X77" s="135">
        <f t="shared" si="325"/>
        <v>0</v>
      </c>
      <c r="Y77" s="153">
        <f t="shared" si="326"/>
        <v>0</v>
      </c>
      <c r="Z77" s="154"/>
      <c r="AA77" s="167"/>
      <c r="AB77" s="155">
        <f t="shared" si="327"/>
        <v>0</v>
      </c>
      <c r="AD77" s="156"/>
      <c r="AE77" s="157">
        <f t="shared" si="250"/>
        <v>0</v>
      </c>
      <c r="AF77" s="156"/>
      <c r="AG77" s="157">
        <f t="shared" si="251"/>
        <v>0</v>
      </c>
      <c r="AI77" s="195">
        <f t="shared" si="36"/>
        <v>63</v>
      </c>
      <c r="AJ77" s="216" t="s">
        <v>139</v>
      </c>
      <c r="AK77" s="212"/>
      <c r="AL77" s="213"/>
      <c r="AM77" s="205"/>
      <c r="AN77" s="214"/>
      <c r="AO77" s="104">
        <f t="shared" si="328"/>
        <v>0</v>
      </c>
      <c r="AP77" s="105" t="str">
        <f t="shared" si="329"/>
        <v>0</v>
      </c>
      <c r="AQ77" s="106">
        <f t="shared" si="330"/>
        <v>0</v>
      </c>
      <c r="AR77" s="135">
        <f t="shared" si="331"/>
        <v>0</v>
      </c>
      <c r="AS77" s="248">
        <f t="shared" si="332"/>
        <v>0</v>
      </c>
      <c r="AT77" s="249">
        <f t="shared" si="333"/>
        <v>0</v>
      </c>
      <c r="AU77" s="250">
        <f t="shared" si="339"/>
        <v>0</v>
      </c>
      <c r="AV77" s="251">
        <f t="shared" si="346"/>
        <v>0</v>
      </c>
      <c r="AW77" s="154">
        <f t="shared" si="346"/>
        <v>0</v>
      </c>
      <c r="AX77" s="155">
        <f t="shared" si="335"/>
        <v>0</v>
      </c>
      <c r="AZ77" s="195">
        <f t="shared" si="190"/>
        <v>63</v>
      </c>
      <c r="BA77" s="191" t="str">
        <f t="shared" si="340"/>
        <v>EPHEDRAFARM</v>
      </c>
      <c r="BB77" s="265"/>
      <c r="BC77" s="265"/>
      <c r="BD77" s="265"/>
      <c r="BE77" s="284"/>
      <c r="BF77" s="291"/>
      <c r="BG77" s="104">
        <f t="shared" si="336"/>
        <v>0</v>
      </c>
      <c r="BH77" s="105" t="str">
        <f t="shared" si="337"/>
        <v>0</v>
      </c>
      <c r="BI77" s="250">
        <f t="shared" si="341"/>
        <v>0</v>
      </c>
      <c r="BJ77" s="286">
        <f t="shared" si="342"/>
        <v>0</v>
      </c>
    </row>
    <row r="78" spans="1:62" s="6" customFormat="1" ht="13.5">
      <c r="A78" s="36">
        <f t="shared" si="306"/>
        <v>64</v>
      </c>
      <c r="B78" s="47" t="str">
        <f t="shared" si="314"/>
        <v>TOTAL EPHEDRAFARM</v>
      </c>
      <c r="C78" s="48"/>
      <c r="D78" s="49"/>
      <c r="E78" s="50"/>
      <c r="F78" s="51">
        <f aca="true" t="shared" si="347" ref="F78:H78">SUM(F76:F77)</f>
        <v>0</v>
      </c>
      <c r="G78" s="52">
        <f t="shared" si="347"/>
        <v>439.2</v>
      </c>
      <c r="H78" s="53">
        <f t="shared" si="347"/>
        <v>439.2</v>
      </c>
      <c r="I78" s="102" t="str">
        <f t="shared" si="338"/>
        <v>OK</v>
      </c>
      <c r="J78" s="108">
        <f t="shared" si="187"/>
        <v>64</v>
      </c>
      <c r="K78" s="109" t="str">
        <f t="shared" si="316"/>
        <v>TOTAL EPHEDRAFARM</v>
      </c>
      <c r="L78" s="110"/>
      <c r="M78" s="111"/>
      <c r="N78" s="112">
        <f aca="true" t="shared" si="348" ref="N78:Z78">SUM(N76:N77)</f>
        <v>439.2</v>
      </c>
      <c r="O78" s="112">
        <f t="shared" si="348"/>
        <v>0</v>
      </c>
      <c r="P78" s="112">
        <f t="shared" si="348"/>
        <v>0</v>
      </c>
      <c r="Q78" s="112">
        <f t="shared" si="348"/>
        <v>0</v>
      </c>
      <c r="R78" s="112">
        <f t="shared" si="348"/>
        <v>0</v>
      </c>
      <c r="S78" s="112">
        <f t="shared" si="348"/>
        <v>0</v>
      </c>
      <c r="T78" s="112">
        <f t="shared" si="348"/>
        <v>0</v>
      </c>
      <c r="U78" s="112">
        <f t="shared" si="348"/>
        <v>0</v>
      </c>
      <c r="V78" s="112">
        <f t="shared" si="348"/>
        <v>0</v>
      </c>
      <c r="W78" s="112">
        <f t="shared" si="348"/>
        <v>0</v>
      </c>
      <c r="X78" s="112">
        <f t="shared" si="348"/>
        <v>439.2</v>
      </c>
      <c r="Y78" s="159">
        <f t="shared" si="348"/>
        <v>439.2</v>
      </c>
      <c r="Z78" s="160">
        <f t="shared" si="348"/>
        <v>0</v>
      </c>
      <c r="AA78" s="161"/>
      <c r="AB78" s="162">
        <f>SUM(AB76:AB77)</f>
        <v>439.2</v>
      </c>
      <c r="AD78" s="156"/>
      <c r="AE78" s="157">
        <f t="shared" si="250"/>
        <v>0</v>
      </c>
      <c r="AF78" s="156"/>
      <c r="AG78" s="157">
        <f t="shared" si="251"/>
        <v>439.2</v>
      </c>
      <c r="AI78" s="195">
        <f t="shared" si="36"/>
        <v>64</v>
      </c>
      <c r="AJ78" s="206" t="s">
        <v>140</v>
      </c>
      <c r="AK78" s="207"/>
      <c r="AL78" s="208"/>
      <c r="AM78" s="209"/>
      <c r="AN78" s="210"/>
      <c r="AO78" s="252"/>
      <c r="AP78" s="253"/>
      <c r="AQ78" s="254">
        <f aca="true" t="shared" si="349" ref="AQ78:AT78">SUM(AQ76:AQ77)</f>
        <v>439.2</v>
      </c>
      <c r="AR78" s="254">
        <f t="shared" si="331"/>
        <v>439.2</v>
      </c>
      <c r="AS78" s="254">
        <f t="shared" si="349"/>
        <v>0</v>
      </c>
      <c r="AT78" s="255">
        <f t="shared" si="349"/>
        <v>0</v>
      </c>
      <c r="AU78" s="256">
        <f t="shared" si="339"/>
        <v>0</v>
      </c>
      <c r="AV78" s="257">
        <f t="shared" si="346"/>
        <v>439.2</v>
      </c>
      <c r="AW78" s="266">
        <f t="shared" si="346"/>
        <v>0</v>
      </c>
      <c r="AX78" s="267">
        <f t="shared" si="335"/>
        <v>439.2</v>
      </c>
      <c r="AZ78" s="195">
        <f t="shared" si="190"/>
        <v>64</v>
      </c>
      <c r="BA78" s="196" t="str">
        <f t="shared" si="340"/>
        <v>TOTAL EPHEDRAFARM</v>
      </c>
      <c r="BB78" s="268"/>
      <c r="BC78" s="268"/>
      <c r="BD78" s="268"/>
      <c r="BE78" s="287"/>
      <c r="BF78" s="288"/>
      <c r="BG78" s="252"/>
      <c r="BH78" s="253"/>
      <c r="BI78" s="256">
        <f t="shared" si="341"/>
        <v>0</v>
      </c>
      <c r="BJ78" s="289">
        <f t="shared" si="342"/>
        <v>0</v>
      </c>
    </row>
    <row r="79" spans="1:62" s="5" customFormat="1" ht="12.75">
      <c r="A79" s="36">
        <f t="shared" si="306"/>
        <v>65</v>
      </c>
      <c r="B79" s="42" t="str">
        <f t="shared" si="314"/>
        <v>FARMAVIS</v>
      </c>
      <c r="C79" s="69" t="s">
        <v>141</v>
      </c>
      <c r="D79" s="69">
        <v>610</v>
      </c>
      <c r="E79" s="70">
        <v>42582</v>
      </c>
      <c r="F79" s="71">
        <v>360</v>
      </c>
      <c r="G79" s="72">
        <v>7320</v>
      </c>
      <c r="H79" s="46">
        <f aca="true" t="shared" si="350" ref="H79:H83">F79+G79</f>
        <v>7680</v>
      </c>
      <c r="I79" s="102" t="str">
        <f t="shared" si="338"/>
        <v>OK</v>
      </c>
      <c r="J79" s="108">
        <f t="shared" si="187"/>
        <v>65</v>
      </c>
      <c r="K79" s="37" t="str">
        <f aca="true" t="shared" si="351" ref="K79:K88">AJ79</f>
        <v>FARMAVIS</v>
      </c>
      <c r="L79" s="123">
        <f aca="true" t="shared" si="352" ref="L79:L83">D79</f>
        <v>610</v>
      </c>
      <c r="M79" s="124">
        <f aca="true" t="shared" si="353" ref="M79:M83">IF(E79=0,"0",E79)</f>
        <v>42582</v>
      </c>
      <c r="N79" s="125">
        <f aca="true" t="shared" si="354" ref="N79:N83">H79</f>
        <v>7680</v>
      </c>
      <c r="O79" s="116"/>
      <c r="P79" s="116"/>
      <c r="Q79" s="136">
        <f aca="true" t="shared" si="355" ref="Q79:Q83">IF(F79-O79-T79-AE79&gt;0,F79-O79-T79-AE79,0)</f>
        <v>0</v>
      </c>
      <c r="R79" s="136">
        <f aca="true" t="shared" si="356" ref="R79:R83">IF(G79-P79-U79-AG79&gt;0,G79-P79-U79-AG79,0)</f>
        <v>0</v>
      </c>
      <c r="S79" s="136">
        <f aca="true" t="shared" si="357" ref="S79:S83">Q79+R79</f>
        <v>0</v>
      </c>
      <c r="T79" s="116"/>
      <c r="U79" s="333"/>
      <c r="V79" s="139">
        <f aca="true" t="shared" si="358" ref="V79:V83">T79+U79</f>
        <v>0</v>
      </c>
      <c r="W79" s="139">
        <f aca="true" t="shared" si="359" ref="W79:W83">F79-O79-Q79-T79</f>
        <v>360</v>
      </c>
      <c r="X79" s="139">
        <f aca="true" t="shared" si="360" ref="X79:X83">G79-P79-R79-U79</f>
        <v>7320</v>
      </c>
      <c r="Y79" s="163">
        <f aca="true" t="shared" si="361" ref="Y79:Y83">AB79-Z79</f>
        <v>7680</v>
      </c>
      <c r="Z79" s="164"/>
      <c r="AA79" s="165"/>
      <c r="AB79" s="166">
        <f aca="true" t="shared" si="362" ref="AB79:AB83">W79+X79</f>
        <v>7680</v>
      </c>
      <c r="AD79" s="156"/>
      <c r="AE79" s="157">
        <f t="shared" si="250"/>
        <v>360</v>
      </c>
      <c r="AF79" s="156"/>
      <c r="AG79" s="157">
        <f t="shared" si="251"/>
        <v>7320</v>
      </c>
      <c r="AI79" s="195">
        <f t="shared" si="36"/>
        <v>65</v>
      </c>
      <c r="AJ79" s="191" t="s">
        <v>142</v>
      </c>
      <c r="AK79" s="192"/>
      <c r="AL79" s="192"/>
      <c r="AM79" s="193"/>
      <c r="AN79" s="214"/>
      <c r="AO79" s="104">
        <f>L79</f>
        <v>610</v>
      </c>
      <c r="AP79" s="105">
        <f>IF(M79=0,"0",M79)</f>
        <v>42582</v>
      </c>
      <c r="AQ79" s="106">
        <f>N79</f>
        <v>7680</v>
      </c>
      <c r="AR79" s="135">
        <f t="shared" si="331"/>
        <v>7680</v>
      </c>
      <c r="AS79" s="248">
        <f>V79</f>
        <v>0</v>
      </c>
      <c r="AT79" s="249">
        <f>O79+P79+S79</f>
        <v>0</v>
      </c>
      <c r="AU79" s="250">
        <f t="shared" si="339"/>
        <v>0</v>
      </c>
      <c r="AV79" s="251">
        <f aca="true" t="shared" si="363" ref="AV79:AW81">Y79</f>
        <v>7680</v>
      </c>
      <c r="AW79" s="154">
        <f t="shared" si="363"/>
        <v>0</v>
      </c>
      <c r="AX79" s="155">
        <f t="shared" si="335"/>
        <v>7680</v>
      </c>
      <c r="AZ79" s="195">
        <f t="shared" si="190"/>
        <v>65</v>
      </c>
      <c r="BA79" s="191" t="str">
        <f t="shared" si="340"/>
        <v>FARMAVIS</v>
      </c>
      <c r="BB79" s="265"/>
      <c r="BC79" s="265"/>
      <c r="BD79" s="265"/>
      <c r="BE79" s="284"/>
      <c r="BF79" s="291"/>
      <c r="BG79" s="104">
        <f>D79</f>
        <v>610</v>
      </c>
      <c r="BH79" s="105">
        <f>IF(E79=0,"0",E79)</f>
        <v>42582</v>
      </c>
      <c r="BI79" s="250">
        <f t="shared" si="341"/>
        <v>0</v>
      </c>
      <c r="BJ79" s="286">
        <f t="shared" si="342"/>
        <v>0</v>
      </c>
    </row>
    <row r="80" spans="1:62" s="5" customFormat="1" ht="12.75">
      <c r="A80" s="36">
        <f t="shared" si="306"/>
        <v>66</v>
      </c>
      <c r="B80" s="42" t="str">
        <f t="shared" si="314"/>
        <v>FARMAVIS</v>
      </c>
      <c r="C80" s="61"/>
      <c r="D80" s="61"/>
      <c r="E80" s="62"/>
      <c r="F80" s="63"/>
      <c r="G80" s="64"/>
      <c r="H80" s="46">
        <f t="shared" si="350"/>
        <v>0</v>
      </c>
      <c r="I80" s="102" t="str">
        <f t="shared" si="338"/>
        <v>OK</v>
      </c>
      <c r="J80" s="108">
        <f t="shared" si="187"/>
        <v>66</v>
      </c>
      <c r="K80" s="42" t="str">
        <f t="shared" si="351"/>
        <v>FARMAVIS</v>
      </c>
      <c r="L80" s="104">
        <f t="shared" si="352"/>
        <v>0</v>
      </c>
      <c r="M80" s="105" t="str">
        <f t="shared" si="353"/>
        <v>0</v>
      </c>
      <c r="N80" s="106">
        <f t="shared" si="354"/>
        <v>0</v>
      </c>
      <c r="O80" s="107"/>
      <c r="P80" s="107"/>
      <c r="Q80" s="132">
        <f t="shared" si="355"/>
        <v>0</v>
      </c>
      <c r="R80" s="132">
        <f t="shared" si="356"/>
        <v>0</v>
      </c>
      <c r="S80" s="132">
        <f t="shared" si="357"/>
        <v>0</v>
      </c>
      <c r="T80" s="107"/>
      <c r="U80" s="133"/>
      <c r="V80" s="135">
        <f t="shared" si="358"/>
        <v>0</v>
      </c>
      <c r="W80" s="135">
        <f t="shared" si="359"/>
        <v>0</v>
      </c>
      <c r="X80" s="135">
        <f t="shared" si="360"/>
        <v>0</v>
      </c>
      <c r="Y80" s="153">
        <f t="shared" si="361"/>
        <v>0</v>
      </c>
      <c r="Z80" s="154"/>
      <c r="AA80" s="167"/>
      <c r="AB80" s="155">
        <f t="shared" si="362"/>
        <v>0</v>
      </c>
      <c r="AD80" s="156"/>
      <c r="AE80" s="157">
        <f t="shared" si="250"/>
        <v>0</v>
      </c>
      <c r="AF80" s="156"/>
      <c r="AG80" s="157">
        <f t="shared" si="251"/>
        <v>0</v>
      </c>
      <c r="AI80" s="195">
        <f t="shared" si="36"/>
        <v>66</v>
      </c>
      <c r="AJ80" s="191" t="s">
        <v>142</v>
      </c>
      <c r="AK80" s="192"/>
      <c r="AL80" s="192"/>
      <c r="AM80" s="193"/>
      <c r="AN80" s="214"/>
      <c r="AO80" s="104">
        <f>L80</f>
        <v>0</v>
      </c>
      <c r="AP80" s="105" t="str">
        <f>IF(M80=0,"0",M80)</f>
        <v>0</v>
      </c>
      <c r="AQ80" s="106">
        <f>N80</f>
        <v>0</v>
      </c>
      <c r="AR80" s="135">
        <f t="shared" si="331"/>
        <v>0</v>
      </c>
      <c r="AS80" s="248">
        <f>V80</f>
        <v>0</v>
      </c>
      <c r="AT80" s="249">
        <f>O80+P80+S80</f>
        <v>0</v>
      </c>
      <c r="AU80" s="250">
        <f t="shared" si="339"/>
        <v>0</v>
      </c>
      <c r="AV80" s="251">
        <f t="shared" si="363"/>
        <v>0</v>
      </c>
      <c r="AW80" s="154">
        <f t="shared" si="363"/>
        <v>0</v>
      </c>
      <c r="AX80" s="155">
        <f t="shared" si="335"/>
        <v>0</v>
      </c>
      <c r="AZ80" s="195">
        <f t="shared" si="190"/>
        <v>66</v>
      </c>
      <c r="BA80" s="191" t="str">
        <f t="shared" si="340"/>
        <v>FARMAVIS</v>
      </c>
      <c r="BB80" s="265"/>
      <c r="BC80" s="265"/>
      <c r="BD80" s="265"/>
      <c r="BE80" s="284"/>
      <c r="BF80" s="291"/>
      <c r="BG80" s="104">
        <f>D80</f>
        <v>0</v>
      </c>
      <c r="BH80" s="105" t="str">
        <f>IF(E80=0,"0",E80)</f>
        <v>0</v>
      </c>
      <c r="BI80" s="250">
        <f t="shared" si="341"/>
        <v>0</v>
      </c>
      <c r="BJ80" s="286">
        <f t="shared" si="342"/>
        <v>0</v>
      </c>
    </row>
    <row r="81" spans="1:62" s="6" customFormat="1" ht="13.5">
      <c r="A81" s="36">
        <f t="shared" si="306"/>
        <v>67</v>
      </c>
      <c r="B81" s="47" t="str">
        <f t="shared" si="314"/>
        <v>TOTAL FARMAVIS</v>
      </c>
      <c r="C81" s="48"/>
      <c r="D81" s="49"/>
      <c r="E81" s="50"/>
      <c r="F81" s="51">
        <f aca="true" t="shared" si="364" ref="F81:H81">SUM(F79:F80)</f>
        <v>360</v>
      </c>
      <c r="G81" s="52">
        <f t="shared" si="364"/>
        <v>7320</v>
      </c>
      <c r="H81" s="53">
        <f t="shared" si="364"/>
        <v>7680</v>
      </c>
      <c r="I81" s="102" t="str">
        <f t="shared" si="338"/>
        <v>OK</v>
      </c>
      <c r="J81" s="108">
        <f t="shared" si="187"/>
        <v>67</v>
      </c>
      <c r="K81" s="47" t="str">
        <f t="shared" si="351"/>
        <v>TOTAL FARMAVIS</v>
      </c>
      <c r="L81" s="120"/>
      <c r="M81" s="121"/>
      <c r="N81" s="122">
        <f aca="true" t="shared" si="365" ref="N81:Z81">SUM(N79:N80)</f>
        <v>7680</v>
      </c>
      <c r="O81" s="122">
        <f t="shared" si="365"/>
        <v>0</v>
      </c>
      <c r="P81" s="122">
        <f t="shared" si="365"/>
        <v>0</v>
      </c>
      <c r="Q81" s="122">
        <f t="shared" si="365"/>
        <v>0</v>
      </c>
      <c r="R81" s="122">
        <f t="shared" si="365"/>
        <v>0</v>
      </c>
      <c r="S81" s="122">
        <f t="shared" si="365"/>
        <v>0</v>
      </c>
      <c r="T81" s="122">
        <f t="shared" si="365"/>
        <v>0</v>
      </c>
      <c r="U81" s="122">
        <f t="shared" si="365"/>
        <v>0</v>
      </c>
      <c r="V81" s="122">
        <f t="shared" si="365"/>
        <v>0</v>
      </c>
      <c r="W81" s="122">
        <f t="shared" si="365"/>
        <v>360</v>
      </c>
      <c r="X81" s="122">
        <f t="shared" si="365"/>
        <v>7320</v>
      </c>
      <c r="Y81" s="168">
        <f t="shared" si="365"/>
        <v>7680</v>
      </c>
      <c r="Z81" s="169">
        <f t="shared" si="365"/>
        <v>0</v>
      </c>
      <c r="AA81" s="170"/>
      <c r="AB81" s="171">
        <f>SUM(AB79:AB80)</f>
        <v>7680</v>
      </c>
      <c r="AD81" s="156"/>
      <c r="AE81" s="157">
        <f t="shared" si="250"/>
        <v>360</v>
      </c>
      <c r="AF81" s="156"/>
      <c r="AG81" s="157">
        <f t="shared" si="251"/>
        <v>7320</v>
      </c>
      <c r="AI81" s="195">
        <f aca="true" t="shared" si="366" ref="AI81:AI144">AI80+1</f>
        <v>67</v>
      </c>
      <c r="AJ81" s="196" t="s">
        <v>143</v>
      </c>
      <c r="AK81" s="197"/>
      <c r="AL81" s="197"/>
      <c r="AM81" s="198"/>
      <c r="AN81" s="199"/>
      <c r="AO81" s="252"/>
      <c r="AP81" s="253"/>
      <c r="AQ81" s="254">
        <f aca="true" t="shared" si="367" ref="AQ81:AT81">SUM(AQ79:AQ80)</f>
        <v>7680</v>
      </c>
      <c r="AR81" s="254">
        <f t="shared" si="331"/>
        <v>7680</v>
      </c>
      <c r="AS81" s="254">
        <f t="shared" si="367"/>
        <v>0</v>
      </c>
      <c r="AT81" s="255">
        <f t="shared" si="367"/>
        <v>0</v>
      </c>
      <c r="AU81" s="256">
        <f t="shared" si="339"/>
        <v>0</v>
      </c>
      <c r="AV81" s="257">
        <f t="shared" si="363"/>
        <v>7680</v>
      </c>
      <c r="AW81" s="266">
        <f t="shared" si="363"/>
        <v>0</v>
      </c>
      <c r="AX81" s="267">
        <f t="shared" si="335"/>
        <v>7680</v>
      </c>
      <c r="AZ81" s="195">
        <f t="shared" si="190"/>
        <v>67</v>
      </c>
      <c r="BA81" s="196" t="str">
        <f t="shared" si="340"/>
        <v>TOTAL FARMAVIS</v>
      </c>
      <c r="BB81" s="268"/>
      <c r="BC81" s="268"/>
      <c r="BD81" s="268"/>
      <c r="BE81" s="287"/>
      <c r="BF81" s="288"/>
      <c r="BG81" s="252"/>
      <c r="BH81" s="253"/>
      <c r="BI81" s="256">
        <f t="shared" si="341"/>
        <v>0</v>
      </c>
      <c r="BJ81" s="289">
        <f t="shared" si="342"/>
        <v>0</v>
      </c>
    </row>
    <row r="82" spans="1:62" s="6" customFormat="1" ht="12.75">
      <c r="A82" s="36">
        <f t="shared" si="306"/>
        <v>68</v>
      </c>
      <c r="B82" s="42" t="str">
        <f aca="true" t="shared" si="368" ref="B82:B88">AJ82</f>
        <v>GALIFARM</v>
      </c>
      <c r="C82" s="75" t="s">
        <v>144</v>
      </c>
      <c r="D82" s="75">
        <v>627</v>
      </c>
      <c r="E82" s="76">
        <v>42582</v>
      </c>
      <c r="F82" s="77"/>
      <c r="G82" s="78">
        <v>120</v>
      </c>
      <c r="H82" s="306">
        <f t="shared" si="350"/>
        <v>120</v>
      </c>
      <c r="I82" s="102" t="str">
        <f t="shared" si="338"/>
        <v>OK</v>
      </c>
      <c r="J82" s="108">
        <f t="shared" si="187"/>
        <v>68</v>
      </c>
      <c r="K82" s="42" t="str">
        <f t="shared" si="351"/>
        <v>GALIFARM</v>
      </c>
      <c r="L82" s="104">
        <f t="shared" si="352"/>
        <v>627</v>
      </c>
      <c r="M82" s="105">
        <f t="shared" si="353"/>
        <v>42582</v>
      </c>
      <c r="N82" s="106">
        <f t="shared" si="354"/>
        <v>120</v>
      </c>
      <c r="O82" s="107"/>
      <c r="P82" s="107"/>
      <c r="Q82" s="132">
        <f t="shared" si="355"/>
        <v>0</v>
      </c>
      <c r="R82" s="132">
        <f t="shared" si="356"/>
        <v>0</v>
      </c>
      <c r="S82" s="132">
        <f t="shared" si="357"/>
        <v>0</v>
      </c>
      <c r="T82" s="107"/>
      <c r="U82" s="142"/>
      <c r="V82" s="135">
        <f t="shared" si="358"/>
        <v>0</v>
      </c>
      <c r="W82" s="135">
        <f t="shared" si="359"/>
        <v>0</v>
      </c>
      <c r="X82" s="135">
        <f t="shared" si="360"/>
        <v>120</v>
      </c>
      <c r="Y82" s="153">
        <f t="shared" si="361"/>
        <v>120</v>
      </c>
      <c r="Z82" s="154"/>
      <c r="AA82" s="167"/>
      <c r="AB82" s="155">
        <f t="shared" si="362"/>
        <v>120</v>
      </c>
      <c r="AC82" s="5"/>
      <c r="AD82" s="156"/>
      <c r="AE82" s="157">
        <f t="shared" si="250"/>
        <v>0</v>
      </c>
      <c r="AF82" s="156"/>
      <c r="AG82" s="157">
        <f t="shared" si="251"/>
        <v>120</v>
      </c>
      <c r="AH82" s="5"/>
      <c r="AI82" s="195">
        <f t="shared" si="366"/>
        <v>68</v>
      </c>
      <c r="AJ82" s="352" t="s">
        <v>145</v>
      </c>
      <c r="AK82" s="353"/>
      <c r="AL82" s="353"/>
      <c r="AM82" s="354"/>
      <c r="AN82" s="355"/>
      <c r="AO82" s="296"/>
      <c r="AP82" s="297"/>
      <c r="AQ82" s="374"/>
      <c r="AR82" s="374"/>
      <c r="AS82" s="374"/>
      <c r="AT82" s="374"/>
      <c r="AU82" s="298"/>
      <c r="AV82" s="375"/>
      <c r="AW82" s="273"/>
      <c r="AX82" s="274"/>
      <c r="AZ82" s="195"/>
      <c r="BA82" s="381" t="str">
        <f t="shared" si="340"/>
        <v>GALIFARM</v>
      </c>
      <c r="BB82" s="382"/>
      <c r="BC82" s="382"/>
      <c r="BD82" s="382"/>
      <c r="BE82" s="390"/>
      <c r="BF82" s="355"/>
      <c r="BG82" s="296"/>
      <c r="BH82" s="297"/>
      <c r="BI82" s="298"/>
      <c r="BJ82" s="299"/>
    </row>
    <row r="83" spans="1:62" s="6" customFormat="1" ht="12.75">
      <c r="A83" s="36">
        <f t="shared" si="306"/>
        <v>69</v>
      </c>
      <c r="B83" s="42" t="str">
        <f t="shared" si="368"/>
        <v>GALIFARM</v>
      </c>
      <c r="C83" s="61"/>
      <c r="D83" s="61"/>
      <c r="E83" s="62"/>
      <c r="F83" s="64"/>
      <c r="G83" s="64"/>
      <c r="H83" s="307">
        <f t="shared" si="350"/>
        <v>0</v>
      </c>
      <c r="I83" s="102" t="str">
        <f t="shared" si="338"/>
        <v>OK</v>
      </c>
      <c r="J83" s="108">
        <f t="shared" si="187"/>
        <v>69</v>
      </c>
      <c r="K83" s="42" t="str">
        <f t="shared" si="351"/>
        <v>GALIFARM</v>
      </c>
      <c r="L83" s="104">
        <f t="shared" si="352"/>
        <v>0</v>
      </c>
      <c r="M83" s="105" t="str">
        <f t="shared" si="353"/>
        <v>0</v>
      </c>
      <c r="N83" s="106">
        <f t="shared" si="354"/>
        <v>0</v>
      </c>
      <c r="O83" s="107"/>
      <c r="P83" s="107"/>
      <c r="Q83" s="132">
        <f t="shared" si="355"/>
        <v>0</v>
      </c>
      <c r="R83" s="132">
        <f t="shared" si="356"/>
        <v>0</v>
      </c>
      <c r="S83" s="132">
        <f t="shared" si="357"/>
        <v>0</v>
      </c>
      <c r="T83" s="107"/>
      <c r="U83" s="141"/>
      <c r="V83" s="135">
        <f t="shared" si="358"/>
        <v>0</v>
      </c>
      <c r="W83" s="135">
        <f t="shared" si="359"/>
        <v>0</v>
      </c>
      <c r="X83" s="135">
        <f t="shared" si="360"/>
        <v>0</v>
      </c>
      <c r="Y83" s="153">
        <f t="shared" si="361"/>
        <v>0</v>
      </c>
      <c r="Z83" s="154"/>
      <c r="AA83" s="167"/>
      <c r="AB83" s="155">
        <f t="shared" si="362"/>
        <v>0</v>
      </c>
      <c r="AC83" s="5"/>
      <c r="AD83" s="156"/>
      <c r="AE83" s="157">
        <f t="shared" si="250"/>
        <v>0</v>
      </c>
      <c r="AF83" s="156"/>
      <c r="AG83" s="157">
        <f t="shared" si="251"/>
        <v>0</v>
      </c>
      <c r="AH83" s="5"/>
      <c r="AI83" s="195">
        <f t="shared" si="366"/>
        <v>69</v>
      </c>
      <c r="AJ83" s="352" t="s">
        <v>145</v>
      </c>
      <c r="AK83" s="353"/>
      <c r="AL83" s="353"/>
      <c r="AM83" s="354"/>
      <c r="AN83" s="355"/>
      <c r="AO83" s="296"/>
      <c r="AP83" s="297"/>
      <c r="AQ83" s="374"/>
      <c r="AR83" s="374"/>
      <c r="AS83" s="374"/>
      <c r="AT83" s="374"/>
      <c r="AU83" s="298"/>
      <c r="AV83" s="375"/>
      <c r="AW83" s="273"/>
      <c r="AX83" s="274"/>
      <c r="AZ83" s="195"/>
      <c r="BA83" s="381" t="str">
        <f t="shared" si="340"/>
        <v>GALIFARM</v>
      </c>
      <c r="BB83" s="382"/>
      <c r="BC83" s="382"/>
      <c r="BD83" s="382"/>
      <c r="BE83" s="390"/>
      <c r="BF83" s="355"/>
      <c r="BG83" s="296"/>
      <c r="BH83" s="297"/>
      <c r="BI83" s="298"/>
      <c r="BJ83" s="299"/>
    </row>
    <row r="84" spans="1:62" s="6" customFormat="1" ht="13.5">
      <c r="A84" s="36">
        <f aca="true" t="shared" si="369" ref="A84:A87">AI84</f>
        <v>70</v>
      </c>
      <c r="B84" s="47" t="str">
        <f t="shared" si="368"/>
        <v>TOTAL GALIFARM</v>
      </c>
      <c r="C84" s="308"/>
      <c r="D84" s="308"/>
      <c r="E84" s="309"/>
      <c r="F84" s="310">
        <f aca="true" t="shared" si="370" ref="F84:H84">SUM(F82:F83)</f>
        <v>0</v>
      </c>
      <c r="G84" s="311">
        <f t="shared" si="370"/>
        <v>120</v>
      </c>
      <c r="H84" s="312">
        <f t="shared" si="370"/>
        <v>120</v>
      </c>
      <c r="I84" s="102" t="str">
        <f t="shared" si="338"/>
        <v>OK</v>
      </c>
      <c r="J84" s="108">
        <f t="shared" si="187"/>
        <v>70</v>
      </c>
      <c r="K84" s="47" t="str">
        <f t="shared" si="351"/>
        <v>TOTAL GALIFARM</v>
      </c>
      <c r="L84" s="120"/>
      <c r="M84" s="121"/>
      <c r="N84" s="332">
        <f aca="true" t="shared" si="371" ref="N84:Z84">SUM(N82:N83)</f>
        <v>120</v>
      </c>
      <c r="O84" s="122">
        <f t="shared" si="371"/>
        <v>0</v>
      </c>
      <c r="P84" s="122">
        <f t="shared" si="371"/>
        <v>0</v>
      </c>
      <c r="Q84" s="122">
        <f t="shared" si="371"/>
        <v>0</v>
      </c>
      <c r="R84" s="122">
        <f t="shared" si="371"/>
        <v>0</v>
      </c>
      <c r="S84" s="122">
        <f t="shared" si="371"/>
        <v>0</v>
      </c>
      <c r="T84" s="122">
        <f t="shared" si="371"/>
        <v>0</v>
      </c>
      <c r="U84" s="339">
        <f t="shared" si="371"/>
        <v>0</v>
      </c>
      <c r="V84" s="122">
        <f t="shared" si="371"/>
        <v>0</v>
      </c>
      <c r="W84" s="122">
        <f t="shared" si="371"/>
        <v>0</v>
      </c>
      <c r="X84" s="122">
        <f t="shared" si="371"/>
        <v>120</v>
      </c>
      <c r="Y84" s="168">
        <f t="shared" si="371"/>
        <v>120</v>
      </c>
      <c r="Z84" s="169">
        <f t="shared" si="371"/>
        <v>0</v>
      </c>
      <c r="AA84" s="170"/>
      <c r="AB84" s="171">
        <f>SUM(AB82:AB83)</f>
        <v>120</v>
      </c>
      <c r="AD84" s="156"/>
      <c r="AE84" s="157">
        <f t="shared" si="250"/>
        <v>0</v>
      </c>
      <c r="AF84" s="156"/>
      <c r="AG84" s="157">
        <f t="shared" si="251"/>
        <v>120</v>
      </c>
      <c r="AI84" s="195">
        <f t="shared" si="366"/>
        <v>70</v>
      </c>
      <c r="AJ84" s="352" t="s">
        <v>146</v>
      </c>
      <c r="AK84" s="353"/>
      <c r="AL84" s="353"/>
      <c r="AM84" s="354"/>
      <c r="AN84" s="355"/>
      <c r="AO84" s="296"/>
      <c r="AP84" s="297"/>
      <c r="AQ84" s="374"/>
      <c r="AR84" s="374"/>
      <c r="AS84" s="374"/>
      <c r="AT84" s="374"/>
      <c r="AU84" s="298"/>
      <c r="AV84" s="375"/>
      <c r="AW84" s="273"/>
      <c r="AX84" s="274"/>
      <c r="AZ84" s="195"/>
      <c r="BA84" s="381" t="str">
        <f t="shared" si="340"/>
        <v>TOTAL GALIFARM</v>
      </c>
      <c r="BB84" s="382"/>
      <c r="BC84" s="382"/>
      <c r="BD84" s="382"/>
      <c r="BE84" s="390"/>
      <c r="BF84" s="355"/>
      <c r="BG84" s="296"/>
      <c r="BH84" s="297"/>
      <c r="BI84" s="298"/>
      <c r="BJ84" s="299"/>
    </row>
    <row r="85" spans="1:62" s="5" customFormat="1" ht="12.75">
      <c r="A85" s="36">
        <f t="shared" si="369"/>
        <v>71</v>
      </c>
      <c r="B85" s="42" t="str">
        <f t="shared" si="368"/>
        <v>GENTIANA 1</v>
      </c>
      <c r="C85" s="61"/>
      <c r="D85" s="61"/>
      <c r="E85" s="62"/>
      <c r="F85" s="63"/>
      <c r="G85" s="64"/>
      <c r="H85" s="46">
        <f aca="true" t="shared" si="372" ref="H85:H88">F85+G85</f>
        <v>0</v>
      </c>
      <c r="I85" s="102" t="str">
        <f aca="true" t="shared" si="373" ref="I85:I122">IF(H85=N85,"OK","ATENTIE")</f>
        <v>OK</v>
      </c>
      <c r="J85" s="108">
        <f t="shared" si="187"/>
        <v>71</v>
      </c>
      <c r="K85" s="42" t="str">
        <f t="shared" si="351"/>
        <v>GENTIANA 1</v>
      </c>
      <c r="L85" s="104">
        <f aca="true" t="shared" si="374" ref="L85:L88">D85</f>
        <v>0</v>
      </c>
      <c r="M85" s="105" t="str">
        <f aca="true" t="shared" si="375" ref="M85:M88">IF(E85=0,"0",E85)</f>
        <v>0</v>
      </c>
      <c r="N85" s="106">
        <f aca="true" t="shared" si="376" ref="N85:N88">H85</f>
        <v>0</v>
      </c>
      <c r="O85" s="107"/>
      <c r="P85" s="107"/>
      <c r="Q85" s="132">
        <f aca="true" t="shared" si="377" ref="Q85:Q88">IF(F85-O85-T85-AE85&gt;0,F85-O85-T85-AE85,0)</f>
        <v>0</v>
      </c>
      <c r="R85" s="132">
        <f aca="true" t="shared" si="378" ref="R85:R88">IF(G85-P85-U85-AG85&gt;0,G85-P85-U85-AG85,0)</f>
        <v>0</v>
      </c>
      <c r="S85" s="132">
        <f aca="true" t="shared" si="379" ref="S85:S88">Q85+R85</f>
        <v>0</v>
      </c>
      <c r="T85" s="107"/>
      <c r="U85" s="141"/>
      <c r="V85" s="135">
        <f aca="true" t="shared" si="380" ref="V85:V88">T85+U85</f>
        <v>0</v>
      </c>
      <c r="W85" s="135">
        <f aca="true" t="shared" si="381" ref="W85:X88">F85-O85-Q85-T85</f>
        <v>0</v>
      </c>
      <c r="X85" s="135">
        <f t="shared" si="381"/>
        <v>0</v>
      </c>
      <c r="Y85" s="153">
        <f aca="true" t="shared" si="382" ref="Y85:Y88">AB85-Z85</f>
        <v>0</v>
      </c>
      <c r="Z85" s="154"/>
      <c r="AA85" s="167"/>
      <c r="AB85" s="155">
        <f aca="true" t="shared" si="383" ref="AB85:AB88">W85+X85</f>
        <v>0</v>
      </c>
      <c r="AD85" s="156"/>
      <c r="AE85" s="157">
        <f aca="true" t="shared" si="384" ref="AE85:AE129">F85</f>
        <v>0</v>
      </c>
      <c r="AF85" s="156"/>
      <c r="AG85" s="157">
        <f aca="true" t="shared" si="385" ref="AG85:AG129">G85</f>
        <v>0</v>
      </c>
      <c r="AI85" s="195">
        <f t="shared" si="366"/>
        <v>71</v>
      </c>
      <c r="AJ85" s="216" t="s">
        <v>147</v>
      </c>
      <c r="AK85" s="212"/>
      <c r="AL85" s="213"/>
      <c r="AM85" s="205"/>
      <c r="AN85" s="356"/>
      <c r="AO85" s="104">
        <f aca="true" t="shared" si="386" ref="AO85:AO88">L85</f>
        <v>0</v>
      </c>
      <c r="AP85" s="105" t="str">
        <f aca="true" t="shared" si="387" ref="AP85:AP88">IF(M85=0,"0",M85)</f>
        <v>0</v>
      </c>
      <c r="AQ85" s="106">
        <f aca="true" t="shared" si="388" ref="AQ85:AQ88">N85</f>
        <v>0</v>
      </c>
      <c r="AR85" s="135">
        <f aca="true" t="shared" si="389" ref="AR85:AR88">AQ85-AS85</f>
        <v>0</v>
      </c>
      <c r="AS85" s="248">
        <f aca="true" t="shared" si="390" ref="AS85:AS88">V85</f>
        <v>0</v>
      </c>
      <c r="AT85" s="249">
        <f aca="true" t="shared" si="391" ref="AT85:AT88">O85+P85+S85</f>
        <v>0</v>
      </c>
      <c r="AU85" s="250">
        <f aca="true" t="shared" si="392" ref="AU85:AU88">Z85</f>
        <v>0</v>
      </c>
      <c r="AV85" s="251">
        <f aca="true" t="shared" si="393" ref="AV85:AW88">Y85</f>
        <v>0</v>
      </c>
      <c r="AW85" s="154">
        <f t="shared" si="393"/>
        <v>0</v>
      </c>
      <c r="AX85" s="155">
        <f aca="true" t="shared" si="394" ref="AX85:AX88">AR85-AT85</f>
        <v>0</v>
      </c>
      <c r="AZ85" s="195">
        <f t="shared" si="190"/>
        <v>71</v>
      </c>
      <c r="BA85" s="191" t="str">
        <f t="shared" si="340"/>
        <v>GENTIANA 1</v>
      </c>
      <c r="BB85" s="265"/>
      <c r="BC85" s="265"/>
      <c r="BD85" s="265"/>
      <c r="BE85" s="284"/>
      <c r="BF85" s="291"/>
      <c r="BG85" s="104">
        <f aca="true" t="shared" si="395" ref="BG85:BG88">D85</f>
        <v>0</v>
      </c>
      <c r="BH85" s="105" t="str">
        <f aca="true" t="shared" si="396" ref="BH85:BH88">IF(E85=0,"0",E85)</f>
        <v>0</v>
      </c>
      <c r="BI85" s="250">
        <f aca="true" t="shared" si="397" ref="BI85:BI88">BJ85</f>
        <v>0</v>
      </c>
      <c r="BJ85" s="286">
        <f aca="true" t="shared" si="398" ref="BJ85:BJ88">Z85</f>
        <v>0</v>
      </c>
    </row>
    <row r="86" spans="1:62" s="5" customFormat="1" ht="12.75">
      <c r="A86" s="36">
        <f t="shared" si="369"/>
        <v>72</v>
      </c>
      <c r="B86" s="42" t="str">
        <f t="shared" si="368"/>
        <v>GENTIANA 2</v>
      </c>
      <c r="C86" s="61"/>
      <c r="D86" s="61"/>
      <c r="E86" s="62"/>
      <c r="F86" s="313"/>
      <c r="G86" s="314"/>
      <c r="H86" s="46">
        <f t="shared" si="372"/>
        <v>0</v>
      </c>
      <c r="I86" s="102" t="str">
        <f t="shared" si="373"/>
        <v>OK</v>
      </c>
      <c r="J86" s="108">
        <f t="shared" si="187"/>
        <v>72</v>
      </c>
      <c r="K86" s="42" t="str">
        <f t="shared" si="351"/>
        <v>GENTIANA 2</v>
      </c>
      <c r="L86" s="104">
        <f t="shared" si="374"/>
        <v>0</v>
      </c>
      <c r="M86" s="105" t="str">
        <f t="shared" si="375"/>
        <v>0</v>
      </c>
      <c r="N86" s="106">
        <f t="shared" si="376"/>
        <v>0</v>
      </c>
      <c r="O86" s="107"/>
      <c r="P86" s="107"/>
      <c r="Q86" s="132">
        <f t="shared" si="377"/>
        <v>0</v>
      </c>
      <c r="R86" s="132">
        <f t="shared" si="378"/>
        <v>0</v>
      </c>
      <c r="S86" s="132">
        <f t="shared" si="379"/>
        <v>0</v>
      </c>
      <c r="T86" s="107"/>
      <c r="U86" s="143"/>
      <c r="V86" s="135">
        <f t="shared" si="380"/>
        <v>0</v>
      </c>
      <c r="W86" s="135">
        <f t="shared" si="381"/>
        <v>0</v>
      </c>
      <c r="X86" s="135">
        <f t="shared" si="381"/>
        <v>0</v>
      </c>
      <c r="Y86" s="153">
        <f t="shared" si="382"/>
        <v>0</v>
      </c>
      <c r="Z86" s="154"/>
      <c r="AA86" s="167"/>
      <c r="AB86" s="155">
        <f t="shared" si="383"/>
        <v>0</v>
      </c>
      <c r="AD86" s="156"/>
      <c r="AE86" s="157">
        <f t="shared" si="384"/>
        <v>0</v>
      </c>
      <c r="AF86" s="156"/>
      <c r="AG86" s="157">
        <f t="shared" si="385"/>
        <v>0</v>
      </c>
      <c r="AI86" s="195">
        <f t="shared" si="366"/>
        <v>72</v>
      </c>
      <c r="AJ86" s="216" t="s">
        <v>148</v>
      </c>
      <c r="AK86" s="212"/>
      <c r="AL86" s="213"/>
      <c r="AM86" s="205"/>
      <c r="AN86" s="356"/>
      <c r="AO86" s="104">
        <f t="shared" si="386"/>
        <v>0</v>
      </c>
      <c r="AP86" s="105" t="str">
        <f t="shared" si="387"/>
        <v>0</v>
      </c>
      <c r="AQ86" s="106">
        <f t="shared" si="388"/>
        <v>0</v>
      </c>
      <c r="AR86" s="135">
        <f t="shared" si="389"/>
        <v>0</v>
      </c>
      <c r="AS86" s="248">
        <f t="shared" si="390"/>
        <v>0</v>
      </c>
      <c r="AT86" s="249">
        <f t="shared" si="391"/>
        <v>0</v>
      </c>
      <c r="AU86" s="250">
        <f t="shared" si="392"/>
        <v>0</v>
      </c>
      <c r="AV86" s="251">
        <f t="shared" si="393"/>
        <v>0</v>
      </c>
      <c r="AW86" s="154">
        <f t="shared" si="393"/>
        <v>0</v>
      </c>
      <c r="AX86" s="155">
        <f t="shared" si="394"/>
        <v>0</v>
      </c>
      <c r="AZ86" s="195">
        <f t="shared" si="190"/>
        <v>72</v>
      </c>
      <c r="BA86" s="191" t="str">
        <f t="shared" si="340"/>
        <v>GENTIANA 2</v>
      </c>
      <c r="BB86" s="265"/>
      <c r="BC86" s="265"/>
      <c r="BD86" s="265"/>
      <c r="BE86" s="284"/>
      <c r="BF86" s="291"/>
      <c r="BG86" s="104">
        <f t="shared" si="395"/>
        <v>0</v>
      </c>
      <c r="BH86" s="105" t="str">
        <f t="shared" si="396"/>
        <v>0</v>
      </c>
      <c r="BI86" s="250">
        <f t="shared" si="397"/>
        <v>0</v>
      </c>
      <c r="BJ86" s="286">
        <f t="shared" si="398"/>
        <v>0</v>
      </c>
    </row>
    <row r="87" spans="1:62" s="5" customFormat="1" ht="12.75">
      <c r="A87" s="36">
        <f t="shared" si="369"/>
        <v>73</v>
      </c>
      <c r="B87" s="42" t="str">
        <f t="shared" si="368"/>
        <v>GENTIANA 3</v>
      </c>
      <c r="C87" s="61" t="s">
        <v>149</v>
      </c>
      <c r="D87" s="61">
        <v>127</v>
      </c>
      <c r="E87" s="62">
        <v>42582</v>
      </c>
      <c r="F87" s="313">
        <v>120</v>
      </c>
      <c r="G87" s="314">
        <v>35138.4</v>
      </c>
      <c r="H87" s="46">
        <f t="shared" si="372"/>
        <v>35258.4</v>
      </c>
      <c r="I87" s="102" t="str">
        <f t="shared" si="373"/>
        <v>OK</v>
      </c>
      <c r="J87" s="108">
        <f t="shared" si="187"/>
        <v>73</v>
      </c>
      <c r="K87" s="42" t="str">
        <f t="shared" si="351"/>
        <v>GENTIANA 3</v>
      </c>
      <c r="L87" s="104">
        <f t="shared" si="374"/>
        <v>127</v>
      </c>
      <c r="M87" s="105">
        <f t="shared" si="375"/>
        <v>42582</v>
      </c>
      <c r="N87" s="106">
        <f t="shared" si="376"/>
        <v>35258.4</v>
      </c>
      <c r="O87" s="107"/>
      <c r="P87" s="107"/>
      <c r="Q87" s="132">
        <f t="shared" si="377"/>
        <v>0</v>
      </c>
      <c r="R87" s="132">
        <f t="shared" si="378"/>
        <v>0</v>
      </c>
      <c r="S87" s="132">
        <f t="shared" si="379"/>
        <v>0</v>
      </c>
      <c r="T87" s="107"/>
      <c r="U87" s="143"/>
      <c r="V87" s="135">
        <f t="shared" si="380"/>
        <v>0</v>
      </c>
      <c r="W87" s="135">
        <f aca="true" t="shared" si="399" ref="W87:W91">F87-O87-Q87-T87</f>
        <v>120</v>
      </c>
      <c r="X87" s="135">
        <f aca="true" t="shared" si="400" ref="X87:X91">G87-P87-R87-U87</f>
        <v>35138.4</v>
      </c>
      <c r="Y87" s="153">
        <f t="shared" si="382"/>
        <v>35258.4</v>
      </c>
      <c r="Z87" s="154"/>
      <c r="AA87" s="167"/>
      <c r="AB87" s="155">
        <f t="shared" si="383"/>
        <v>35258.4</v>
      </c>
      <c r="AD87" s="156"/>
      <c r="AE87" s="157">
        <f t="shared" si="384"/>
        <v>120</v>
      </c>
      <c r="AF87" s="156"/>
      <c r="AG87" s="157">
        <f t="shared" si="385"/>
        <v>35138.4</v>
      </c>
      <c r="AI87" s="195">
        <f t="shared" si="366"/>
        <v>73</v>
      </c>
      <c r="AJ87" s="216" t="s">
        <v>150</v>
      </c>
      <c r="AK87" s="212"/>
      <c r="AL87" s="213"/>
      <c r="AM87" s="205"/>
      <c r="AN87" s="356"/>
      <c r="AO87" s="104">
        <f t="shared" si="386"/>
        <v>127</v>
      </c>
      <c r="AP87" s="105">
        <f t="shared" si="387"/>
        <v>42582</v>
      </c>
      <c r="AQ87" s="106">
        <f t="shared" si="388"/>
        <v>35258.4</v>
      </c>
      <c r="AR87" s="135">
        <f t="shared" si="389"/>
        <v>35258.4</v>
      </c>
      <c r="AS87" s="248">
        <f t="shared" si="390"/>
        <v>0</v>
      </c>
      <c r="AT87" s="249">
        <f t="shared" si="391"/>
        <v>0</v>
      </c>
      <c r="AU87" s="250"/>
      <c r="AV87" s="251"/>
      <c r="AW87" s="154"/>
      <c r="AX87" s="155"/>
      <c r="AZ87" s="195"/>
      <c r="BA87" s="191"/>
      <c r="BB87" s="265"/>
      <c r="BC87" s="265"/>
      <c r="BD87" s="265"/>
      <c r="BE87" s="284"/>
      <c r="BF87" s="291"/>
      <c r="BG87" s="104"/>
      <c r="BH87" s="105"/>
      <c r="BI87" s="250"/>
      <c r="BJ87" s="286"/>
    </row>
    <row r="88" spans="1:62" s="5" customFormat="1" ht="12.75">
      <c r="A88" s="36">
        <f aca="true" t="shared" si="401" ref="A88:A95">AI88</f>
        <v>74</v>
      </c>
      <c r="B88" s="42" t="str">
        <f t="shared" si="368"/>
        <v>GENTIANA 4</v>
      </c>
      <c r="C88" s="61"/>
      <c r="D88" s="61"/>
      <c r="E88" s="62"/>
      <c r="F88" s="313"/>
      <c r="G88" s="314"/>
      <c r="H88" s="46">
        <f t="shared" si="372"/>
        <v>0</v>
      </c>
      <c r="I88" s="102" t="str">
        <f t="shared" si="373"/>
        <v>OK</v>
      </c>
      <c r="J88" s="108">
        <f t="shared" si="187"/>
        <v>74</v>
      </c>
      <c r="K88" s="42" t="str">
        <f t="shared" si="351"/>
        <v>GENTIANA 4</v>
      </c>
      <c r="L88" s="104">
        <f t="shared" si="374"/>
        <v>0</v>
      </c>
      <c r="M88" s="105" t="str">
        <f t="shared" si="375"/>
        <v>0</v>
      </c>
      <c r="N88" s="106">
        <f t="shared" si="376"/>
        <v>0</v>
      </c>
      <c r="O88" s="107"/>
      <c r="P88" s="107"/>
      <c r="Q88" s="132">
        <f t="shared" si="377"/>
        <v>0</v>
      </c>
      <c r="R88" s="132">
        <f t="shared" si="378"/>
        <v>0</v>
      </c>
      <c r="S88" s="132">
        <f t="shared" si="379"/>
        <v>0</v>
      </c>
      <c r="T88" s="107"/>
      <c r="U88" s="141"/>
      <c r="V88" s="135">
        <f t="shared" si="380"/>
        <v>0</v>
      </c>
      <c r="W88" s="135">
        <f t="shared" si="381"/>
        <v>0</v>
      </c>
      <c r="X88" s="135">
        <f t="shared" si="381"/>
        <v>0</v>
      </c>
      <c r="Y88" s="153">
        <f t="shared" si="382"/>
        <v>0</v>
      </c>
      <c r="Z88" s="154"/>
      <c r="AA88" s="167"/>
      <c r="AB88" s="155">
        <f t="shared" si="383"/>
        <v>0</v>
      </c>
      <c r="AD88" s="156"/>
      <c r="AE88" s="157">
        <f t="shared" si="384"/>
        <v>0</v>
      </c>
      <c r="AF88" s="156"/>
      <c r="AG88" s="157">
        <f t="shared" si="385"/>
        <v>0</v>
      </c>
      <c r="AI88" s="195">
        <f t="shared" si="366"/>
        <v>74</v>
      </c>
      <c r="AJ88" s="216" t="s">
        <v>151</v>
      </c>
      <c r="AK88" s="212"/>
      <c r="AL88" s="213"/>
      <c r="AM88" s="205"/>
      <c r="AN88" s="356"/>
      <c r="AO88" s="104">
        <f t="shared" si="386"/>
        <v>0</v>
      </c>
      <c r="AP88" s="105" t="str">
        <f t="shared" si="387"/>
        <v>0</v>
      </c>
      <c r="AQ88" s="106">
        <f t="shared" si="388"/>
        <v>0</v>
      </c>
      <c r="AR88" s="135">
        <f t="shared" si="389"/>
        <v>0</v>
      </c>
      <c r="AS88" s="248">
        <f t="shared" si="390"/>
        <v>0</v>
      </c>
      <c r="AT88" s="249">
        <f t="shared" si="391"/>
        <v>0</v>
      </c>
      <c r="AU88" s="250">
        <f t="shared" si="392"/>
        <v>0</v>
      </c>
      <c r="AV88" s="251">
        <f t="shared" si="393"/>
        <v>0</v>
      </c>
      <c r="AW88" s="154">
        <f t="shared" si="393"/>
        <v>0</v>
      </c>
      <c r="AX88" s="155">
        <f t="shared" si="394"/>
        <v>0</v>
      </c>
      <c r="AZ88" s="195">
        <f t="shared" si="190"/>
        <v>74</v>
      </c>
      <c r="BA88" s="191" t="str">
        <f>AJ88</f>
        <v>GENTIANA 4</v>
      </c>
      <c r="BB88" s="265"/>
      <c r="BC88" s="265"/>
      <c r="BD88" s="265"/>
      <c r="BE88" s="284"/>
      <c r="BF88" s="291"/>
      <c r="BG88" s="104">
        <f t="shared" si="395"/>
        <v>0</v>
      </c>
      <c r="BH88" s="105" t="str">
        <f t="shared" si="396"/>
        <v>0</v>
      </c>
      <c r="BI88" s="250">
        <f t="shared" si="397"/>
        <v>0</v>
      </c>
      <c r="BJ88" s="286">
        <f t="shared" si="398"/>
        <v>0</v>
      </c>
    </row>
    <row r="89" spans="1:62" s="6" customFormat="1" ht="13.5">
      <c r="A89" s="36">
        <f t="shared" si="401"/>
        <v>75</v>
      </c>
      <c r="B89" s="47" t="str">
        <f aca="true" t="shared" si="402" ref="A89:B107">AJ89</f>
        <v>TOTAL GENTIANA</v>
      </c>
      <c r="C89" s="48"/>
      <c r="D89" s="49"/>
      <c r="E89" s="50"/>
      <c r="F89" s="51">
        <f aca="true" t="shared" si="403" ref="F89:H89">SUM(F85:F88)</f>
        <v>120</v>
      </c>
      <c r="G89" s="52">
        <f t="shared" si="403"/>
        <v>35138.4</v>
      </c>
      <c r="H89" s="53">
        <f t="shared" si="403"/>
        <v>35258.4</v>
      </c>
      <c r="I89" s="102" t="str">
        <f t="shared" si="373"/>
        <v>OK</v>
      </c>
      <c r="J89" s="108">
        <f t="shared" si="187"/>
        <v>75</v>
      </c>
      <c r="K89" s="47" t="str">
        <f aca="true" t="shared" si="404" ref="K89:K98">AJ89</f>
        <v>TOTAL GENTIANA</v>
      </c>
      <c r="L89" s="120"/>
      <c r="M89" s="121"/>
      <c r="N89" s="122">
        <f aca="true" t="shared" si="405" ref="N89:Z89">SUM(N85:N88)</f>
        <v>35258.4</v>
      </c>
      <c r="O89" s="122">
        <f t="shared" si="405"/>
        <v>0</v>
      </c>
      <c r="P89" s="122">
        <f t="shared" si="405"/>
        <v>0</v>
      </c>
      <c r="Q89" s="122">
        <f t="shared" si="405"/>
        <v>0</v>
      </c>
      <c r="R89" s="122">
        <f t="shared" si="405"/>
        <v>0</v>
      </c>
      <c r="S89" s="122">
        <f t="shared" si="405"/>
        <v>0</v>
      </c>
      <c r="T89" s="122">
        <f t="shared" si="405"/>
        <v>0</v>
      </c>
      <c r="U89" s="122">
        <f t="shared" si="405"/>
        <v>0</v>
      </c>
      <c r="V89" s="122">
        <f t="shared" si="405"/>
        <v>0</v>
      </c>
      <c r="W89" s="122">
        <f t="shared" si="405"/>
        <v>120</v>
      </c>
      <c r="X89" s="122">
        <f t="shared" si="405"/>
        <v>35138.4</v>
      </c>
      <c r="Y89" s="168">
        <f t="shared" si="405"/>
        <v>35258.4</v>
      </c>
      <c r="Z89" s="169">
        <f t="shared" si="405"/>
        <v>0</v>
      </c>
      <c r="AA89" s="170"/>
      <c r="AB89" s="171">
        <f>SUM(AB85:AB88)</f>
        <v>35258.4</v>
      </c>
      <c r="AD89" s="156"/>
      <c r="AE89" s="157">
        <f t="shared" si="384"/>
        <v>120</v>
      </c>
      <c r="AF89" s="156"/>
      <c r="AG89" s="157">
        <f t="shared" si="385"/>
        <v>35138.4</v>
      </c>
      <c r="AI89" s="195">
        <f t="shared" si="366"/>
        <v>75</v>
      </c>
      <c r="AJ89" s="206" t="s">
        <v>152</v>
      </c>
      <c r="AK89" s="207"/>
      <c r="AL89" s="208"/>
      <c r="AM89" s="209"/>
      <c r="AN89" s="210"/>
      <c r="AO89" s="252"/>
      <c r="AP89" s="253"/>
      <c r="AQ89" s="254">
        <f aca="true" t="shared" si="406" ref="AQ89:AX89">SUM(AQ85:AQ88)</f>
        <v>35258.4</v>
      </c>
      <c r="AR89" s="254">
        <f t="shared" si="406"/>
        <v>35258.4</v>
      </c>
      <c r="AS89" s="254">
        <f t="shared" si="406"/>
        <v>0</v>
      </c>
      <c r="AT89" s="255">
        <f t="shared" si="406"/>
        <v>0</v>
      </c>
      <c r="AU89" s="256">
        <f t="shared" si="406"/>
        <v>0</v>
      </c>
      <c r="AV89" s="257">
        <f t="shared" si="406"/>
        <v>0</v>
      </c>
      <c r="AW89" s="266">
        <f t="shared" si="406"/>
        <v>0</v>
      </c>
      <c r="AX89" s="267">
        <f t="shared" si="406"/>
        <v>0</v>
      </c>
      <c r="AZ89" s="195">
        <f aca="true" t="shared" si="407" ref="AZ89:AZ159">AI89</f>
        <v>75</v>
      </c>
      <c r="BA89" s="196" t="str">
        <f aca="true" t="shared" si="408" ref="BA89:BA107">AJ89</f>
        <v>TOTAL GENTIANA</v>
      </c>
      <c r="BB89" s="268"/>
      <c r="BC89" s="268"/>
      <c r="BD89" s="268"/>
      <c r="BE89" s="287"/>
      <c r="BF89" s="288"/>
      <c r="BG89" s="252"/>
      <c r="BH89" s="253"/>
      <c r="BI89" s="256">
        <f aca="true" t="shared" si="409" ref="BI89:BI101">BJ89</f>
        <v>0</v>
      </c>
      <c r="BJ89" s="289">
        <f aca="true" t="shared" si="410" ref="BJ89:BJ101">Z89</f>
        <v>0</v>
      </c>
    </row>
    <row r="90" spans="1:62" s="5" customFormat="1" ht="12.75">
      <c r="A90" s="36">
        <f t="shared" si="401"/>
        <v>76</v>
      </c>
      <c r="B90" s="42" t="str">
        <f t="shared" si="402"/>
        <v>HELENA</v>
      </c>
      <c r="C90" s="69" t="s">
        <v>153</v>
      </c>
      <c r="D90" s="69">
        <v>66</v>
      </c>
      <c r="E90" s="70">
        <v>42582</v>
      </c>
      <c r="F90" s="71"/>
      <c r="G90" s="72">
        <v>2479.2</v>
      </c>
      <c r="H90" s="46">
        <f aca="true" t="shared" si="411" ref="H90:H94">F90+G90</f>
        <v>2479.2</v>
      </c>
      <c r="I90" s="102" t="str">
        <f t="shared" si="373"/>
        <v>OK</v>
      </c>
      <c r="J90" s="108">
        <f t="shared" si="187"/>
        <v>76</v>
      </c>
      <c r="K90" s="55" t="str">
        <f t="shared" si="404"/>
        <v>HELENA</v>
      </c>
      <c r="L90" s="328">
        <f aca="true" t="shared" si="412" ref="L90:L94">D90</f>
        <v>66</v>
      </c>
      <c r="M90" s="329">
        <f aca="true" t="shared" si="413" ref="M90:M94">IF(E90=0,"0",E90)</f>
        <v>42582</v>
      </c>
      <c r="N90" s="330">
        <f aca="true" t="shared" si="414" ref="N90:N94">H90</f>
        <v>2479.2</v>
      </c>
      <c r="O90" s="331"/>
      <c r="P90" s="331"/>
      <c r="Q90" s="337">
        <f aca="true" t="shared" si="415" ref="Q90:Q94">IF(F90-O90-T90-AE90&gt;0,F90-O90-T90-AE90,0)</f>
        <v>0</v>
      </c>
      <c r="R90" s="337">
        <f aca="true" t="shared" si="416" ref="R90:R94">IF(G90-P90-U90-AG90&gt;0,G90-P90-U90-AG90,0)</f>
        <v>0</v>
      </c>
      <c r="S90" s="337">
        <f aca="true" t="shared" si="417" ref="S90:S94">Q90+R90</f>
        <v>0</v>
      </c>
      <c r="T90" s="331"/>
      <c r="U90" s="142"/>
      <c r="V90" s="338">
        <f aca="true" t="shared" si="418" ref="V90:V94">T90+U90</f>
        <v>0</v>
      </c>
      <c r="W90" s="338">
        <f t="shared" si="399"/>
        <v>0</v>
      </c>
      <c r="X90" s="338">
        <f t="shared" si="400"/>
        <v>2479.2</v>
      </c>
      <c r="Y90" s="344">
        <f aca="true" t="shared" si="419" ref="Y90:Y94">AB90-Z90</f>
        <v>2479.2</v>
      </c>
      <c r="Z90" s="345"/>
      <c r="AA90" s="346"/>
      <c r="AB90" s="347">
        <f aca="true" t="shared" si="420" ref="AB90:AB94">W90+X90</f>
        <v>2479.2</v>
      </c>
      <c r="AD90" s="156"/>
      <c r="AE90" s="157">
        <f t="shared" si="384"/>
        <v>0</v>
      </c>
      <c r="AF90" s="156"/>
      <c r="AG90" s="157">
        <f t="shared" si="385"/>
        <v>2479.2</v>
      </c>
      <c r="AI90" s="195">
        <f t="shared" si="366"/>
        <v>76</v>
      </c>
      <c r="AJ90" s="191" t="s">
        <v>154</v>
      </c>
      <c r="AK90" s="192"/>
      <c r="AL90" s="192"/>
      <c r="AM90" s="193"/>
      <c r="AN90" s="214"/>
      <c r="AO90" s="104">
        <f aca="true" t="shared" si="421" ref="AO90:AO94">L90</f>
        <v>66</v>
      </c>
      <c r="AP90" s="105">
        <f aca="true" t="shared" si="422" ref="AP90:AP94">IF(M90=0,"0",M90)</f>
        <v>42582</v>
      </c>
      <c r="AQ90" s="106">
        <f aca="true" t="shared" si="423" ref="AQ90:AQ94">N90</f>
        <v>2479.2</v>
      </c>
      <c r="AR90" s="135">
        <f>AQ90-AS90</f>
        <v>2479.2</v>
      </c>
      <c r="AS90" s="248">
        <f aca="true" t="shared" si="424" ref="AS90:AW90">V90</f>
        <v>0</v>
      </c>
      <c r="AT90" s="249">
        <f aca="true" t="shared" si="425" ref="AT90:AT94">O90+P90+S90</f>
        <v>0</v>
      </c>
      <c r="AU90" s="250">
        <f aca="true" t="shared" si="426" ref="AU90:AU94">Z90</f>
        <v>0</v>
      </c>
      <c r="AV90" s="251">
        <f t="shared" si="424"/>
        <v>2479.2</v>
      </c>
      <c r="AW90" s="154">
        <f t="shared" si="424"/>
        <v>0</v>
      </c>
      <c r="AX90" s="155">
        <f>AR90-AT90</f>
        <v>2479.2</v>
      </c>
      <c r="AZ90" s="195">
        <f t="shared" si="407"/>
        <v>76</v>
      </c>
      <c r="BA90" s="191" t="str">
        <f t="shared" si="408"/>
        <v>HELENA</v>
      </c>
      <c r="BB90" s="265"/>
      <c r="BC90" s="265"/>
      <c r="BD90" s="265"/>
      <c r="BE90" s="284"/>
      <c r="BF90" s="291"/>
      <c r="BG90" s="104">
        <f aca="true" t="shared" si="427" ref="BG90:BG94">D90</f>
        <v>66</v>
      </c>
      <c r="BH90" s="105">
        <f aca="true" t="shared" si="428" ref="BH90:BH94">IF(E90=0,"0",E90)</f>
        <v>42582</v>
      </c>
      <c r="BI90" s="250">
        <f t="shared" si="409"/>
        <v>0</v>
      </c>
      <c r="BJ90" s="286">
        <f t="shared" si="410"/>
        <v>0</v>
      </c>
    </row>
    <row r="91" spans="1:62" s="5" customFormat="1" ht="12.75">
      <c r="A91" s="36">
        <f t="shared" si="401"/>
        <v>77</v>
      </c>
      <c r="B91" s="42" t="str">
        <f t="shared" si="402"/>
        <v>HELENA</v>
      </c>
      <c r="C91" s="43"/>
      <c r="D91" s="43"/>
      <c r="E91" s="79"/>
      <c r="F91" s="45"/>
      <c r="G91" s="45"/>
      <c r="H91" s="46">
        <f t="shared" si="411"/>
        <v>0</v>
      </c>
      <c r="I91" s="102" t="str">
        <f t="shared" si="373"/>
        <v>OK</v>
      </c>
      <c r="J91" s="108">
        <f t="shared" si="187"/>
        <v>77</v>
      </c>
      <c r="K91" s="42" t="str">
        <f t="shared" si="404"/>
        <v>HELENA</v>
      </c>
      <c r="L91" s="104">
        <f t="shared" si="412"/>
        <v>0</v>
      </c>
      <c r="M91" s="105" t="str">
        <f t="shared" si="413"/>
        <v>0</v>
      </c>
      <c r="N91" s="106">
        <f t="shared" si="414"/>
        <v>0</v>
      </c>
      <c r="O91" s="107"/>
      <c r="P91" s="107"/>
      <c r="Q91" s="132">
        <f t="shared" si="415"/>
        <v>0</v>
      </c>
      <c r="R91" s="132">
        <f t="shared" si="416"/>
        <v>0</v>
      </c>
      <c r="S91" s="132">
        <f t="shared" si="417"/>
        <v>0</v>
      </c>
      <c r="T91" s="107"/>
      <c r="U91" s="143"/>
      <c r="V91" s="135">
        <f t="shared" si="418"/>
        <v>0</v>
      </c>
      <c r="W91" s="135">
        <f t="shared" si="399"/>
        <v>0</v>
      </c>
      <c r="X91" s="135">
        <f t="shared" si="400"/>
        <v>0</v>
      </c>
      <c r="Y91" s="153">
        <f t="shared" si="419"/>
        <v>0</v>
      </c>
      <c r="Z91" s="154"/>
      <c r="AA91" s="167"/>
      <c r="AB91" s="155">
        <f t="shared" si="420"/>
        <v>0</v>
      </c>
      <c r="AD91" s="156"/>
      <c r="AE91" s="157">
        <f t="shared" si="384"/>
        <v>0</v>
      </c>
      <c r="AF91" s="156"/>
      <c r="AG91" s="157">
        <f t="shared" si="385"/>
        <v>0</v>
      </c>
      <c r="AI91" s="195">
        <f t="shared" si="366"/>
        <v>77</v>
      </c>
      <c r="AJ91" s="191" t="s">
        <v>154</v>
      </c>
      <c r="AK91" s="192"/>
      <c r="AL91" s="192"/>
      <c r="AM91" s="193"/>
      <c r="AN91" s="214"/>
      <c r="AO91" s="104">
        <f t="shared" si="421"/>
        <v>0</v>
      </c>
      <c r="AP91" s="105" t="str">
        <f t="shared" si="422"/>
        <v>0</v>
      </c>
      <c r="AQ91" s="106">
        <f t="shared" si="423"/>
        <v>0</v>
      </c>
      <c r="AR91" s="135">
        <f>AQ91-AS91</f>
        <v>0</v>
      </c>
      <c r="AS91" s="248">
        <f aca="true" t="shared" si="429" ref="AS91:AW91">V91</f>
        <v>0</v>
      </c>
      <c r="AT91" s="249">
        <f t="shared" si="425"/>
        <v>0</v>
      </c>
      <c r="AU91" s="250">
        <f t="shared" si="426"/>
        <v>0</v>
      </c>
      <c r="AV91" s="251">
        <f t="shared" si="429"/>
        <v>0</v>
      </c>
      <c r="AW91" s="154">
        <f t="shared" si="429"/>
        <v>0</v>
      </c>
      <c r="AX91" s="155">
        <f>AR91-AT91</f>
        <v>0</v>
      </c>
      <c r="AZ91" s="195">
        <f t="shared" si="407"/>
        <v>77</v>
      </c>
      <c r="BA91" s="191" t="str">
        <f t="shared" si="408"/>
        <v>HELENA</v>
      </c>
      <c r="BB91" s="265"/>
      <c r="BC91" s="265"/>
      <c r="BD91" s="265"/>
      <c r="BE91" s="284"/>
      <c r="BF91" s="291"/>
      <c r="BG91" s="104">
        <f t="shared" si="427"/>
        <v>0</v>
      </c>
      <c r="BH91" s="105" t="str">
        <f t="shared" si="428"/>
        <v>0</v>
      </c>
      <c r="BI91" s="250">
        <f t="shared" si="409"/>
        <v>0</v>
      </c>
      <c r="BJ91" s="286">
        <f t="shared" si="410"/>
        <v>0</v>
      </c>
    </row>
    <row r="92" spans="1:62" s="6" customFormat="1" ht="16.5" customHeight="1">
      <c r="A92" s="36">
        <f t="shared" si="401"/>
        <v>78</v>
      </c>
      <c r="B92" s="47" t="str">
        <f t="shared" si="402"/>
        <v>TOTAL HELENA</v>
      </c>
      <c r="C92" s="48"/>
      <c r="D92" s="49"/>
      <c r="E92" s="50"/>
      <c r="F92" s="51">
        <f aca="true" t="shared" si="430" ref="F92:H92">SUM(F90:F91)</f>
        <v>0</v>
      </c>
      <c r="G92" s="52">
        <f t="shared" si="430"/>
        <v>2479.2</v>
      </c>
      <c r="H92" s="53">
        <f t="shared" si="430"/>
        <v>2479.2</v>
      </c>
      <c r="I92" s="102" t="str">
        <f t="shared" si="373"/>
        <v>OK</v>
      </c>
      <c r="J92" s="108">
        <f t="shared" si="187"/>
        <v>78</v>
      </c>
      <c r="K92" s="109" t="str">
        <f t="shared" si="404"/>
        <v>TOTAL HELENA</v>
      </c>
      <c r="L92" s="110"/>
      <c r="M92" s="111"/>
      <c r="N92" s="112">
        <f aca="true" t="shared" si="431" ref="N92:Z92">SUM(N90:N91)</f>
        <v>2479.2</v>
      </c>
      <c r="O92" s="112">
        <f t="shared" si="431"/>
        <v>0</v>
      </c>
      <c r="P92" s="112">
        <f t="shared" si="431"/>
        <v>0</v>
      </c>
      <c r="Q92" s="112">
        <f t="shared" si="431"/>
        <v>0</v>
      </c>
      <c r="R92" s="112">
        <f t="shared" si="431"/>
        <v>0</v>
      </c>
      <c r="S92" s="112">
        <f t="shared" si="431"/>
        <v>0</v>
      </c>
      <c r="T92" s="112">
        <f t="shared" si="431"/>
        <v>0</v>
      </c>
      <c r="U92" s="112">
        <f t="shared" si="431"/>
        <v>0</v>
      </c>
      <c r="V92" s="112">
        <f t="shared" si="431"/>
        <v>0</v>
      </c>
      <c r="W92" s="112">
        <f t="shared" si="431"/>
        <v>0</v>
      </c>
      <c r="X92" s="112">
        <f t="shared" si="431"/>
        <v>2479.2</v>
      </c>
      <c r="Y92" s="159">
        <f t="shared" si="431"/>
        <v>2479.2</v>
      </c>
      <c r="Z92" s="160">
        <f t="shared" si="431"/>
        <v>0</v>
      </c>
      <c r="AA92" s="161"/>
      <c r="AB92" s="162">
        <f>SUM(AB90:AB91)</f>
        <v>2479.2</v>
      </c>
      <c r="AD92" s="156"/>
      <c r="AE92" s="157">
        <f t="shared" si="384"/>
        <v>0</v>
      </c>
      <c r="AF92" s="156"/>
      <c r="AG92" s="157">
        <f t="shared" si="385"/>
        <v>2479.2</v>
      </c>
      <c r="AI92" s="195">
        <f t="shared" si="366"/>
        <v>78</v>
      </c>
      <c r="AJ92" s="196" t="s">
        <v>155</v>
      </c>
      <c r="AK92" s="197"/>
      <c r="AL92" s="197"/>
      <c r="AM92" s="198"/>
      <c r="AN92" s="199"/>
      <c r="AO92" s="252"/>
      <c r="AP92" s="253"/>
      <c r="AQ92" s="254">
        <f aca="true" t="shared" si="432" ref="AQ92:AX92">SUM(AQ90:AQ91)</f>
        <v>2479.2</v>
      </c>
      <c r="AR92" s="254">
        <f t="shared" si="432"/>
        <v>2479.2</v>
      </c>
      <c r="AS92" s="254">
        <f t="shared" si="432"/>
        <v>0</v>
      </c>
      <c r="AT92" s="255">
        <f t="shared" si="432"/>
        <v>0</v>
      </c>
      <c r="AU92" s="256">
        <f t="shared" si="432"/>
        <v>0</v>
      </c>
      <c r="AV92" s="257">
        <f t="shared" si="432"/>
        <v>2479.2</v>
      </c>
      <c r="AW92" s="266">
        <f t="shared" si="432"/>
        <v>0</v>
      </c>
      <c r="AX92" s="267">
        <f t="shared" si="432"/>
        <v>2479.2</v>
      </c>
      <c r="AZ92" s="195">
        <f t="shared" si="407"/>
        <v>78</v>
      </c>
      <c r="BA92" s="196" t="str">
        <f t="shared" si="408"/>
        <v>TOTAL HELENA</v>
      </c>
      <c r="BB92" s="268"/>
      <c r="BC92" s="268"/>
      <c r="BD92" s="268"/>
      <c r="BE92" s="287"/>
      <c r="BF92" s="288"/>
      <c r="BG92" s="252"/>
      <c r="BH92" s="253"/>
      <c r="BI92" s="256">
        <f t="shared" si="409"/>
        <v>0</v>
      </c>
      <c r="BJ92" s="289">
        <f t="shared" si="410"/>
        <v>0</v>
      </c>
    </row>
    <row r="93" spans="1:62" s="5" customFormat="1" ht="12.75">
      <c r="A93" s="36">
        <f t="shared" si="401"/>
        <v>79</v>
      </c>
      <c r="B93" s="42" t="str">
        <f>AJ93</f>
        <v>HELP NET</v>
      </c>
      <c r="C93" s="69" t="s">
        <v>156</v>
      </c>
      <c r="D93" s="69">
        <v>40847</v>
      </c>
      <c r="E93" s="70">
        <v>42582</v>
      </c>
      <c r="F93" s="71"/>
      <c r="G93" s="72">
        <v>360</v>
      </c>
      <c r="H93" s="46">
        <f t="shared" si="411"/>
        <v>360</v>
      </c>
      <c r="I93" s="102" t="str">
        <f t="shared" si="373"/>
        <v>OK</v>
      </c>
      <c r="J93" s="108">
        <f t="shared" si="187"/>
        <v>79</v>
      </c>
      <c r="K93" s="37" t="str">
        <f t="shared" si="404"/>
        <v>HELP NET</v>
      </c>
      <c r="L93" s="123">
        <f t="shared" si="412"/>
        <v>40847</v>
      </c>
      <c r="M93" s="124">
        <f t="shared" si="413"/>
        <v>42582</v>
      </c>
      <c r="N93" s="125">
        <f t="shared" si="414"/>
        <v>360</v>
      </c>
      <c r="O93" s="116"/>
      <c r="P93" s="116"/>
      <c r="Q93" s="136">
        <f t="shared" si="415"/>
        <v>0</v>
      </c>
      <c r="R93" s="136">
        <f t="shared" si="416"/>
        <v>0</v>
      </c>
      <c r="S93" s="136">
        <f t="shared" si="417"/>
        <v>0</v>
      </c>
      <c r="T93" s="116"/>
      <c r="U93" s="333"/>
      <c r="V93" s="139">
        <f t="shared" si="418"/>
        <v>0</v>
      </c>
      <c r="W93" s="139">
        <f aca="true" t="shared" si="433" ref="W93:W97">F93-O93-Q93-T93</f>
        <v>0</v>
      </c>
      <c r="X93" s="139">
        <f aca="true" t="shared" si="434" ref="X93:X97">G93-P93-R93-U93</f>
        <v>360</v>
      </c>
      <c r="Y93" s="163">
        <f t="shared" si="419"/>
        <v>360</v>
      </c>
      <c r="Z93" s="164"/>
      <c r="AA93" s="165"/>
      <c r="AB93" s="166">
        <f t="shared" si="420"/>
        <v>360</v>
      </c>
      <c r="AD93" s="156"/>
      <c r="AE93" s="157">
        <f t="shared" si="384"/>
        <v>0</v>
      </c>
      <c r="AF93" s="156"/>
      <c r="AG93" s="157">
        <f t="shared" si="385"/>
        <v>360</v>
      </c>
      <c r="AI93" s="195">
        <f t="shared" si="366"/>
        <v>79</v>
      </c>
      <c r="AJ93" s="216" t="s">
        <v>157</v>
      </c>
      <c r="AK93" s="212"/>
      <c r="AL93" s="213"/>
      <c r="AM93" s="205"/>
      <c r="AN93" s="214"/>
      <c r="AO93" s="104">
        <f t="shared" si="421"/>
        <v>40847</v>
      </c>
      <c r="AP93" s="105">
        <f t="shared" si="422"/>
        <v>42582</v>
      </c>
      <c r="AQ93" s="106">
        <f t="shared" si="423"/>
        <v>360</v>
      </c>
      <c r="AR93" s="135">
        <f aca="true" t="shared" si="435" ref="AR93:AR109">AQ93-AS93</f>
        <v>360</v>
      </c>
      <c r="AS93" s="248">
        <f aca="true" t="shared" si="436" ref="AS93:AW93">V93</f>
        <v>0</v>
      </c>
      <c r="AT93" s="249">
        <f t="shared" si="425"/>
        <v>0</v>
      </c>
      <c r="AU93" s="250">
        <f t="shared" si="426"/>
        <v>0</v>
      </c>
      <c r="AV93" s="251">
        <f t="shared" si="436"/>
        <v>360</v>
      </c>
      <c r="AW93" s="154">
        <f t="shared" si="436"/>
        <v>0</v>
      </c>
      <c r="AX93" s="155">
        <f aca="true" t="shared" si="437" ref="AX93:AX109">AR93-AT93</f>
        <v>360</v>
      </c>
      <c r="AZ93" s="195">
        <f t="shared" si="407"/>
        <v>79</v>
      </c>
      <c r="BA93" s="217" t="str">
        <f t="shared" si="408"/>
        <v>HELP NET</v>
      </c>
      <c r="BB93" s="278"/>
      <c r="BC93" s="278"/>
      <c r="BD93" s="278"/>
      <c r="BE93" s="300"/>
      <c r="BF93" s="291"/>
      <c r="BG93" s="104">
        <f t="shared" si="427"/>
        <v>40847</v>
      </c>
      <c r="BH93" s="105">
        <f t="shared" si="428"/>
        <v>42582</v>
      </c>
      <c r="BI93" s="250">
        <f t="shared" si="409"/>
        <v>0</v>
      </c>
      <c r="BJ93" s="286">
        <f t="shared" si="410"/>
        <v>0</v>
      </c>
    </row>
    <row r="94" spans="1:62" s="5" customFormat="1" ht="12.75">
      <c r="A94" s="36">
        <f t="shared" si="401"/>
        <v>80</v>
      </c>
      <c r="B94" s="42" t="str">
        <f>AJ94</f>
        <v>HELP NET</v>
      </c>
      <c r="C94" s="315"/>
      <c r="D94" s="315"/>
      <c r="E94" s="316"/>
      <c r="F94" s="317"/>
      <c r="G94" s="317"/>
      <c r="H94" s="46">
        <f t="shared" si="411"/>
        <v>0</v>
      </c>
      <c r="I94" s="102" t="str">
        <f t="shared" si="373"/>
        <v>OK</v>
      </c>
      <c r="J94" s="108">
        <f t="shared" si="187"/>
        <v>80</v>
      </c>
      <c r="K94" s="42" t="str">
        <f t="shared" si="404"/>
        <v>HELP NET</v>
      </c>
      <c r="L94" s="104">
        <f t="shared" si="412"/>
        <v>0</v>
      </c>
      <c r="M94" s="105" t="str">
        <f t="shared" si="413"/>
        <v>0</v>
      </c>
      <c r="N94" s="106">
        <f t="shared" si="414"/>
        <v>0</v>
      </c>
      <c r="O94" s="107"/>
      <c r="P94" s="107"/>
      <c r="Q94" s="132">
        <f t="shared" si="415"/>
        <v>0</v>
      </c>
      <c r="R94" s="132">
        <f t="shared" si="416"/>
        <v>0</v>
      </c>
      <c r="S94" s="132">
        <f t="shared" si="417"/>
        <v>0</v>
      </c>
      <c r="T94" s="107"/>
      <c r="U94" s="143"/>
      <c r="V94" s="135">
        <f t="shared" si="418"/>
        <v>0</v>
      </c>
      <c r="W94" s="135">
        <f t="shared" si="433"/>
        <v>0</v>
      </c>
      <c r="X94" s="135">
        <f t="shared" si="434"/>
        <v>0</v>
      </c>
      <c r="Y94" s="153">
        <f t="shared" si="419"/>
        <v>0</v>
      </c>
      <c r="Z94" s="154"/>
      <c r="AA94" s="167"/>
      <c r="AB94" s="155">
        <f t="shared" si="420"/>
        <v>0</v>
      </c>
      <c r="AD94" s="156"/>
      <c r="AE94" s="157">
        <f t="shared" si="384"/>
        <v>0</v>
      </c>
      <c r="AF94" s="156"/>
      <c r="AG94" s="157">
        <f t="shared" si="385"/>
        <v>0</v>
      </c>
      <c r="AI94" s="195">
        <f t="shared" si="366"/>
        <v>80</v>
      </c>
      <c r="AJ94" s="216" t="s">
        <v>157</v>
      </c>
      <c r="AK94" s="212"/>
      <c r="AL94" s="213"/>
      <c r="AM94" s="205"/>
      <c r="AN94" s="214"/>
      <c r="AO94" s="104">
        <f t="shared" si="421"/>
        <v>0</v>
      </c>
      <c r="AP94" s="105" t="str">
        <f t="shared" si="422"/>
        <v>0</v>
      </c>
      <c r="AQ94" s="106">
        <f t="shared" si="423"/>
        <v>0</v>
      </c>
      <c r="AR94" s="135">
        <f t="shared" si="435"/>
        <v>0</v>
      </c>
      <c r="AS94" s="248">
        <f aca="true" t="shared" si="438" ref="AS94:AW94">V94</f>
        <v>0</v>
      </c>
      <c r="AT94" s="249">
        <f t="shared" si="425"/>
        <v>0</v>
      </c>
      <c r="AU94" s="250">
        <f t="shared" si="426"/>
        <v>0</v>
      </c>
      <c r="AV94" s="251">
        <f t="shared" si="438"/>
        <v>0</v>
      </c>
      <c r="AW94" s="154">
        <f t="shared" si="438"/>
        <v>0</v>
      </c>
      <c r="AX94" s="155">
        <f t="shared" si="437"/>
        <v>0</v>
      </c>
      <c r="AZ94" s="195">
        <f t="shared" si="407"/>
        <v>80</v>
      </c>
      <c r="BA94" s="217" t="str">
        <f t="shared" si="408"/>
        <v>HELP NET</v>
      </c>
      <c r="BB94" s="278"/>
      <c r="BC94" s="278"/>
      <c r="BD94" s="278"/>
      <c r="BE94" s="300"/>
      <c r="BF94" s="291"/>
      <c r="BG94" s="104">
        <f t="shared" si="427"/>
        <v>0</v>
      </c>
      <c r="BH94" s="105" t="str">
        <f t="shared" si="428"/>
        <v>0</v>
      </c>
      <c r="BI94" s="250">
        <f t="shared" si="409"/>
        <v>0</v>
      </c>
      <c r="BJ94" s="286">
        <f t="shared" si="410"/>
        <v>0</v>
      </c>
    </row>
    <row r="95" spans="1:62" s="6" customFormat="1" ht="13.5">
      <c r="A95" s="36">
        <f t="shared" si="401"/>
        <v>81</v>
      </c>
      <c r="B95" s="47" t="str">
        <f t="shared" si="402"/>
        <v>TOTAL HELP NET</v>
      </c>
      <c r="C95" s="48"/>
      <c r="D95" s="49"/>
      <c r="E95" s="50"/>
      <c r="F95" s="51">
        <f aca="true" t="shared" si="439" ref="F95:H95">SUM(F93:F94)</f>
        <v>0</v>
      </c>
      <c r="G95" s="52">
        <f t="shared" si="439"/>
        <v>360</v>
      </c>
      <c r="H95" s="53">
        <f t="shared" si="439"/>
        <v>360</v>
      </c>
      <c r="I95" s="102" t="str">
        <f t="shared" si="373"/>
        <v>OK</v>
      </c>
      <c r="J95" s="108">
        <f t="shared" si="187"/>
        <v>81</v>
      </c>
      <c r="K95" s="47" t="str">
        <f t="shared" si="404"/>
        <v>TOTAL HELP NET</v>
      </c>
      <c r="L95" s="120"/>
      <c r="M95" s="121"/>
      <c r="N95" s="122">
        <f aca="true" t="shared" si="440" ref="N95:Z95">SUM(N93:N94)</f>
        <v>360</v>
      </c>
      <c r="O95" s="122">
        <f t="shared" si="440"/>
        <v>0</v>
      </c>
      <c r="P95" s="122">
        <f t="shared" si="440"/>
        <v>0</v>
      </c>
      <c r="Q95" s="122">
        <f t="shared" si="440"/>
        <v>0</v>
      </c>
      <c r="R95" s="122">
        <f t="shared" si="440"/>
        <v>0</v>
      </c>
      <c r="S95" s="122">
        <f t="shared" si="440"/>
        <v>0</v>
      </c>
      <c r="T95" s="122">
        <f t="shared" si="440"/>
        <v>0</v>
      </c>
      <c r="U95" s="122">
        <f t="shared" si="440"/>
        <v>0</v>
      </c>
      <c r="V95" s="122">
        <f t="shared" si="440"/>
        <v>0</v>
      </c>
      <c r="W95" s="122">
        <f t="shared" si="440"/>
        <v>0</v>
      </c>
      <c r="X95" s="122">
        <f t="shared" si="440"/>
        <v>360</v>
      </c>
      <c r="Y95" s="168">
        <f t="shared" si="440"/>
        <v>360</v>
      </c>
      <c r="Z95" s="169">
        <f t="shared" si="440"/>
        <v>0</v>
      </c>
      <c r="AA95" s="170"/>
      <c r="AB95" s="171">
        <f>SUM(AB93:AB94)</f>
        <v>360</v>
      </c>
      <c r="AD95" s="156"/>
      <c r="AE95" s="157">
        <f t="shared" si="384"/>
        <v>0</v>
      </c>
      <c r="AF95" s="156"/>
      <c r="AG95" s="157">
        <f t="shared" si="385"/>
        <v>360</v>
      </c>
      <c r="AI95" s="195">
        <f t="shared" si="366"/>
        <v>81</v>
      </c>
      <c r="AJ95" s="206" t="s">
        <v>158</v>
      </c>
      <c r="AK95" s="207"/>
      <c r="AL95" s="208"/>
      <c r="AM95" s="209"/>
      <c r="AN95" s="210"/>
      <c r="AO95" s="252"/>
      <c r="AP95" s="253"/>
      <c r="AQ95" s="254">
        <f aca="true" t="shared" si="441" ref="AQ95:AT95">SUM(AQ93:AQ94)</f>
        <v>360</v>
      </c>
      <c r="AR95" s="254">
        <f t="shared" si="435"/>
        <v>360</v>
      </c>
      <c r="AS95" s="254">
        <f t="shared" si="441"/>
        <v>0</v>
      </c>
      <c r="AT95" s="255">
        <f t="shared" si="441"/>
        <v>0</v>
      </c>
      <c r="AU95" s="256">
        <f aca="true" t="shared" si="442" ref="AU95:AU107">Z95</f>
        <v>0</v>
      </c>
      <c r="AV95" s="257">
        <f aca="true" t="shared" si="443" ref="AV95:AW98">Y95</f>
        <v>360</v>
      </c>
      <c r="AW95" s="266">
        <f t="shared" si="443"/>
        <v>0</v>
      </c>
      <c r="AX95" s="267">
        <f t="shared" si="437"/>
        <v>360</v>
      </c>
      <c r="AZ95" s="195">
        <f t="shared" si="407"/>
        <v>81</v>
      </c>
      <c r="BA95" s="220" t="str">
        <f t="shared" si="408"/>
        <v>TOTAL HELP NET</v>
      </c>
      <c r="BB95" s="279"/>
      <c r="BC95" s="279"/>
      <c r="BD95" s="279"/>
      <c r="BE95" s="301"/>
      <c r="BF95" s="301"/>
      <c r="BG95" s="252"/>
      <c r="BH95" s="253"/>
      <c r="BI95" s="256">
        <f t="shared" si="409"/>
        <v>0</v>
      </c>
      <c r="BJ95" s="289">
        <f t="shared" si="410"/>
        <v>0</v>
      </c>
    </row>
    <row r="96" spans="1:62" s="5" customFormat="1" ht="12" customHeight="1">
      <c r="A96" s="36">
        <f t="shared" si="402"/>
        <v>82</v>
      </c>
      <c r="B96" s="42" t="str">
        <f t="shared" si="402"/>
        <v>JASMINUM FARM</v>
      </c>
      <c r="C96" s="69" t="s">
        <v>159</v>
      </c>
      <c r="D96" s="69">
        <v>604</v>
      </c>
      <c r="E96" s="70">
        <v>42582</v>
      </c>
      <c r="F96" s="71"/>
      <c r="G96" s="72">
        <v>879.6</v>
      </c>
      <c r="H96" s="46">
        <f aca="true" t="shared" si="444" ref="H96:H100">F96+G96</f>
        <v>879.6</v>
      </c>
      <c r="I96" s="102" t="str">
        <f t="shared" si="373"/>
        <v>OK</v>
      </c>
      <c r="J96" s="108">
        <f t="shared" si="187"/>
        <v>82</v>
      </c>
      <c r="K96" s="55" t="str">
        <f t="shared" si="404"/>
        <v>JASMINUM FARM</v>
      </c>
      <c r="L96" s="328">
        <f aca="true" t="shared" si="445" ref="L96:L100">D96</f>
        <v>604</v>
      </c>
      <c r="M96" s="329">
        <f aca="true" t="shared" si="446" ref="M96:M100">IF(E96=0,"0",E96)</f>
        <v>42582</v>
      </c>
      <c r="N96" s="330">
        <f aca="true" t="shared" si="447" ref="N96:N100">H96</f>
        <v>879.6</v>
      </c>
      <c r="O96" s="331"/>
      <c r="P96" s="331"/>
      <c r="Q96" s="337">
        <f aca="true" t="shared" si="448" ref="Q96:Q100">IF(F96-O96-T96-AE96&gt;0,F96-O96-T96-AE96,0)</f>
        <v>0</v>
      </c>
      <c r="R96" s="337">
        <f aca="true" t="shared" si="449" ref="R96:R100">IF(G96-P96-U96-AG96&gt;0,G96-P96-U96-AG96,0)</f>
        <v>0</v>
      </c>
      <c r="S96" s="337">
        <f aca="true" t="shared" si="450" ref="S96:S100">Q96+R96</f>
        <v>0</v>
      </c>
      <c r="T96" s="331"/>
      <c r="U96" s="140"/>
      <c r="V96" s="338">
        <f aca="true" t="shared" si="451" ref="V96:V100">T96+U96</f>
        <v>0</v>
      </c>
      <c r="W96" s="338">
        <f t="shared" si="433"/>
        <v>0</v>
      </c>
      <c r="X96" s="338">
        <f t="shared" si="434"/>
        <v>879.6</v>
      </c>
      <c r="Y96" s="344">
        <f aca="true" t="shared" si="452" ref="Y96:Y100">AB96-Z96</f>
        <v>879.6</v>
      </c>
      <c r="Z96" s="345"/>
      <c r="AA96" s="346"/>
      <c r="AB96" s="347">
        <f aca="true" t="shared" si="453" ref="AB96:AB100">W96+X96</f>
        <v>879.6</v>
      </c>
      <c r="AD96" s="156"/>
      <c r="AE96" s="157">
        <f t="shared" si="384"/>
        <v>0</v>
      </c>
      <c r="AF96" s="156"/>
      <c r="AG96" s="157">
        <f t="shared" si="385"/>
        <v>879.6</v>
      </c>
      <c r="AI96" s="195">
        <f t="shared" si="366"/>
        <v>82</v>
      </c>
      <c r="AJ96" s="217" t="s">
        <v>160</v>
      </c>
      <c r="AK96" s="218"/>
      <c r="AL96" s="218"/>
      <c r="AM96" s="219"/>
      <c r="AN96" s="214"/>
      <c r="AO96" s="104">
        <f aca="true" t="shared" si="454" ref="AO96:AO100">L96</f>
        <v>604</v>
      </c>
      <c r="AP96" s="105">
        <f aca="true" t="shared" si="455" ref="AP96:AP100">IF(M96=0,"0",M96)</f>
        <v>42582</v>
      </c>
      <c r="AQ96" s="106">
        <f aca="true" t="shared" si="456" ref="AQ96:AQ100">N96</f>
        <v>879.6</v>
      </c>
      <c r="AR96" s="135">
        <f t="shared" si="435"/>
        <v>879.6</v>
      </c>
      <c r="AS96" s="248">
        <f aca="true" t="shared" si="457" ref="AS96:AS100">V96</f>
        <v>0</v>
      </c>
      <c r="AT96" s="249">
        <f aca="true" t="shared" si="458" ref="AT96:AT100">O96+P96+S96</f>
        <v>0</v>
      </c>
      <c r="AU96" s="250">
        <f t="shared" si="442"/>
        <v>0</v>
      </c>
      <c r="AV96" s="251">
        <f t="shared" si="443"/>
        <v>879.6</v>
      </c>
      <c r="AW96" s="154">
        <f t="shared" si="443"/>
        <v>0</v>
      </c>
      <c r="AX96" s="155">
        <f t="shared" si="437"/>
        <v>879.6</v>
      </c>
      <c r="AZ96" s="195">
        <f t="shared" si="407"/>
        <v>82</v>
      </c>
      <c r="BA96" s="217" t="str">
        <f t="shared" si="408"/>
        <v>JASMINUM FARM</v>
      </c>
      <c r="BB96" s="278"/>
      <c r="BC96" s="278"/>
      <c r="BD96" s="278"/>
      <c r="BE96" s="300"/>
      <c r="BF96" s="291"/>
      <c r="BG96" s="104">
        <f aca="true" t="shared" si="459" ref="BG96:BG100">D96</f>
        <v>604</v>
      </c>
      <c r="BH96" s="105">
        <f aca="true" t="shared" si="460" ref="BH96:BH100">IF(E96=0,"0",E96)</f>
        <v>42582</v>
      </c>
      <c r="BI96" s="250">
        <f t="shared" si="409"/>
        <v>0</v>
      </c>
      <c r="BJ96" s="286">
        <f t="shared" si="410"/>
        <v>0</v>
      </c>
    </row>
    <row r="97" spans="1:62" s="5" customFormat="1" ht="12.75">
      <c r="A97" s="36">
        <f t="shared" si="402"/>
        <v>83</v>
      </c>
      <c r="B97" s="42" t="str">
        <f t="shared" si="402"/>
        <v>JASMINUM FARM</v>
      </c>
      <c r="C97" s="43"/>
      <c r="D97" s="43"/>
      <c r="E97" s="79"/>
      <c r="F97" s="45"/>
      <c r="G97" s="45"/>
      <c r="H97" s="46">
        <f t="shared" si="444"/>
        <v>0</v>
      </c>
      <c r="I97" s="102" t="str">
        <f t="shared" si="373"/>
        <v>OK</v>
      </c>
      <c r="J97" s="108">
        <f t="shared" si="187"/>
        <v>83</v>
      </c>
      <c r="K97" s="42" t="str">
        <f t="shared" si="404"/>
        <v>JASMINUM FARM</v>
      </c>
      <c r="L97" s="104">
        <f t="shared" si="445"/>
        <v>0</v>
      </c>
      <c r="M97" s="105" t="str">
        <f t="shared" si="446"/>
        <v>0</v>
      </c>
      <c r="N97" s="106">
        <f t="shared" si="447"/>
        <v>0</v>
      </c>
      <c r="O97" s="107"/>
      <c r="P97" s="107"/>
      <c r="Q97" s="132">
        <f t="shared" si="448"/>
        <v>0</v>
      </c>
      <c r="R97" s="132">
        <f t="shared" si="449"/>
        <v>0</v>
      </c>
      <c r="S97" s="132">
        <f t="shared" si="450"/>
        <v>0</v>
      </c>
      <c r="T97" s="107"/>
      <c r="U97" s="143"/>
      <c r="V97" s="135">
        <f t="shared" si="451"/>
        <v>0</v>
      </c>
      <c r="W97" s="135">
        <f t="shared" si="433"/>
        <v>0</v>
      </c>
      <c r="X97" s="135">
        <f t="shared" si="434"/>
        <v>0</v>
      </c>
      <c r="Y97" s="153">
        <f t="shared" si="452"/>
        <v>0</v>
      </c>
      <c r="Z97" s="154"/>
      <c r="AA97" s="167"/>
      <c r="AB97" s="155">
        <f t="shared" si="453"/>
        <v>0</v>
      </c>
      <c r="AD97" s="156"/>
      <c r="AE97" s="157">
        <f t="shared" si="384"/>
        <v>0</v>
      </c>
      <c r="AF97" s="156"/>
      <c r="AG97" s="157">
        <f t="shared" si="385"/>
        <v>0</v>
      </c>
      <c r="AI97" s="195">
        <f t="shared" si="366"/>
        <v>83</v>
      </c>
      <c r="AJ97" s="217" t="s">
        <v>160</v>
      </c>
      <c r="AK97" s="218"/>
      <c r="AL97" s="218"/>
      <c r="AM97" s="219"/>
      <c r="AN97" s="214"/>
      <c r="AO97" s="104">
        <f t="shared" si="454"/>
        <v>0</v>
      </c>
      <c r="AP97" s="105" t="str">
        <f t="shared" si="455"/>
        <v>0</v>
      </c>
      <c r="AQ97" s="106">
        <f t="shared" si="456"/>
        <v>0</v>
      </c>
      <c r="AR97" s="135">
        <f t="shared" si="435"/>
        <v>0</v>
      </c>
      <c r="AS97" s="248">
        <f t="shared" si="457"/>
        <v>0</v>
      </c>
      <c r="AT97" s="249">
        <f t="shared" si="458"/>
        <v>0</v>
      </c>
      <c r="AU97" s="250">
        <f t="shared" si="442"/>
        <v>0</v>
      </c>
      <c r="AV97" s="251">
        <f t="shared" si="443"/>
        <v>0</v>
      </c>
      <c r="AW97" s="154">
        <f t="shared" si="443"/>
        <v>0</v>
      </c>
      <c r="AX97" s="155">
        <f t="shared" si="437"/>
        <v>0</v>
      </c>
      <c r="AZ97" s="195">
        <f t="shared" si="407"/>
        <v>83</v>
      </c>
      <c r="BA97" s="217" t="str">
        <f t="shared" si="408"/>
        <v>JASMINUM FARM</v>
      </c>
      <c r="BB97" s="278"/>
      <c r="BC97" s="278"/>
      <c r="BD97" s="278"/>
      <c r="BE97" s="300"/>
      <c r="BF97" s="291"/>
      <c r="BG97" s="104">
        <f t="shared" si="459"/>
        <v>0</v>
      </c>
      <c r="BH97" s="105" t="str">
        <f t="shared" si="460"/>
        <v>0</v>
      </c>
      <c r="BI97" s="250">
        <f t="shared" si="409"/>
        <v>0</v>
      </c>
      <c r="BJ97" s="286">
        <f t="shared" si="410"/>
        <v>0</v>
      </c>
    </row>
    <row r="98" spans="1:62" s="6" customFormat="1" ht="13.5">
      <c r="A98" s="36">
        <f t="shared" si="402"/>
        <v>84</v>
      </c>
      <c r="B98" s="47" t="str">
        <f t="shared" si="402"/>
        <v>TOTAL JASMINUM FARM</v>
      </c>
      <c r="C98" s="48"/>
      <c r="D98" s="49"/>
      <c r="E98" s="50"/>
      <c r="F98" s="51">
        <f aca="true" t="shared" si="461" ref="F98:H98">SUM(F96:F97)</f>
        <v>0</v>
      </c>
      <c r="G98" s="52">
        <f t="shared" si="461"/>
        <v>879.6</v>
      </c>
      <c r="H98" s="53">
        <f t="shared" si="461"/>
        <v>879.6</v>
      </c>
      <c r="I98" s="102" t="str">
        <f t="shared" si="373"/>
        <v>OK</v>
      </c>
      <c r="J98" s="108">
        <f t="shared" si="187"/>
        <v>84</v>
      </c>
      <c r="K98" s="47" t="str">
        <f t="shared" si="404"/>
        <v>TOTAL JASMINUM FARM</v>
      </c>
      <c r="L98" s="120"/>
      <c r="M98" s="121"/>
      <c r="N98" s="122">
        <f aca="true" t="shared" si="462" ref="N98:Z98">SUM(N96:N97)</f>
        <v>879.6</v>
      </c>
      <c r="O98" s="122">
        <f t="shared" si="462"/>
        <v>0</v>
      </c>
      <c r="P98" s="122">
        <f t="shared" si="462"/>
        <v>0</v>
      </c>
      <c r="Q98" s="122">
        <f t="shared" si="462"/>
        <v>0</v>
      </c>
      <c r="R98" s="122">
        <f t="shared" si="462"/>
        <v>0</v>
      </c>
      <c r="S98" s="122">
        <f t="shared" si="462"/>
        <v>0</v>
      </c>
      <c r="T98" s="122">
        <f t="shared" si="462"/>
        <v>0</v>
      </c>
      <c r="U98" s="122">
        <f t="shared" si="462"/>
        <v>0</v>
      </c>
      <c r="V98" s="122">
        <f t="shared" si="462"/>
        <v>0</v>
      </c>
      <c r="W98" s="122">
        <f t="shared" si="462"/>
        <v>0</v>
      </c>
      <c r="X98" s="122">
        <f t="shared" si="462"/>
        <v>879.6</v>
      </c>
      <c r="Y98" s="168">
        <f t="shared" si="462"/>
        <v>879.6</v>
      </c>
      <c r="Z98" s="169">
        <f t="shared" si="462"/>
        <v>0</v>
      </c>
      <c r="AA98" s="170"/>
      <c r="AB98" s="171">
        <f>SUM(AB96:AB97)</f>
        <v>879.6</v>
      </c>
      <c r="AD98" s="156"/>
      <c r="AE98" s="157">
        <f t="shared" si="384"/>
        <v>0</v>
      </c>
      <c r="AF98" s="156"/>
      <c r="AG98" s="157">
        <f t="shared" si="385"/>
        <v>879.6</v>
      </c>
      <c r="AI98" s="195">
        <f t="shared" si="366"/>
        <v>84</v>
      </c>
      <c r="AJ98" s="220" t="s">
        <v>161</v>
      </c>
      <c r="AK98" s="221"/>
      <c r="AL98" s="221"/>
      <c r="AM98" s="222"/>
      <c r="AN98" s="222"/>
      <c r="AO98" s="252"/>
      <c r="AP98" s="253"/>
      <c r="AQ98" s="254">
        <f aca="true" t="shared" si="463" ref="AQ98:AT98">SUM(AQ96:AQ97)</f>
        <v>879.6</v>
      </c>
      <c r="AR98" s="254">
        <f t="shared" si="435"/>
        <v>879.6</v>
      </c>
      <c r="AS98" s="254">
        <f t="shared" si="463"/>
        <v>0</v>
      </c>
      <c r="AT98" s="255">
        <f t="shared" si="463"/>
        <v>0</v>
      </c>
      <c r="AU98" s="256">
        <f t="shared" si="442"/>
        <v>0</v>
      </c>
      <c r="AV98" s="257">
        <f t="shared" si="443"/>
        <v>879.6</v>
      </c>
      <c r="AW98" s="266">
        <f t="shared" si="443"/>
        <v>0</v>
      </c>
      <c r="AX98" s="267">
        <f t="shared" si="437"/>
        <v>879.6</v>
      </c>
      <c r="AZ98" s="195">
        <f t="shared" si="407"/>
        <v>84</v>
      </c>
      <c r="BA98" s="220" t="str">
        <f t="shared" si="408"/>
        <v>TOTAL JASMINUM FARM</v>
      </c>
      <c r="BB98" s="279"/>
      <c r="BC98" s="279"/>
      <c r="BD98" s="279"/>
      <c r="BE98" s="301"/>
      <c r="BF98" s="301"/>
      <c r="BG98" s="252"/>
      <c r="BH98" s="253"/>
      <c r="BI98" s="256">
        <f t="shared" si="409"/>
        <v>0</v>
      </c>
      <c r="BJ98" s="289">
        <f t="shared" si="410"/>
        <v>0</v>
      </c>
    </row>
    <row r="99" spans="1:62" s="6" customFormat="1" ht="12.75">
      <c r="A99" s="36">
        <f t="shared" si="402"/>
        <v>85</v>
      </c>
      <c r="B99" s="42" t="str">
        <f aca="true" t="shared" si="464" ref="B99:B101">AJ99</f>
        <v>LIAFARM</v>
      </c>
      <c r="C99" s="69" t="s">
        <v>162</v>
      </c>
      <c r="D99" s="69">
        <v>476</v>
      </c>
      <c r="E99" s="70">
        <v>42582</v>
      </c>
      <c r="F99" s="71"/>
      <c r="G99" s="72">
        <v>120</v>
      </c>
      <c r="H99" s="46">
        <f t="shared" si="444"/>
        <v>120</v>
      </c>
      <c r="I99" s="102" t="str">
        <f aca="true" t="shared" si="465" ref="I99:I104">IF(H99=N99,"OK","ATENTIE")</f>
        <v>OK</v>
      </c>
      <c r="J99" s="108">
        <f aca="true" t="shared" si="466" ref="J99:K101">AI99</f>
        <v>85</v>
      </c>
      <c r="K99" s="55" t="str">
        <f t="shared" si="466"/>
        <v>LIAFARM</v>
      </c>
      <c r="L99" s="328">
        <f t="shared" si="445"/>
        <v>476</v>
      </c>
      <c r="M99" s="329">
        <f t="shared" si="446"/>
        <v>42582</v>
      </c>
      <c r="N99" s="330">
        <f t="shared" si="447"/>
        <v>120</v>
      </c>
      <c r="O99" s="331"/>
      <c r="P99" s="331"/>
      <c r="Q99" s="337">
        <f t="shared" si="448"/>
        <v>0</v>
      </c>
      <c r="R99" s="337">
        <f t="shared" si="449"/>
        <v>0</v>
      </c>
      <c r="S99" s="337">
        <f t="shared" si="450"/>
        <v>0</v>
      </c>
      <c r="T99" s="331"/>
      <c r="U99" s="142"/>
      <c r="V99" s="338">
        <f t="shared" si="451"/>
        <v>0</v>
      </c>
      <c r="W99" s="338">
        <f aca="true" t="shared" si="467" ref="W99:W103">F99-O99-Q99-T99</f>
        <v>0</v>
      </c>
      <c r="X99" s="338">
        <f aca="true" t="shared" si="468" ref="X99:X103">G99-P99-R99-U99</f>
        <v>120</v>
      </c>
      <c r="Y99" s="344">
        <f t="shared" si="452"/>
        <v>120</v>
      </c>
      <c r="Z99" s="345"/>
      <c r="AA99" s="346"/>
      <c r="AB99" s="347">
        <f t="shared" si="453"/>
        <v>120</v>
      </c>
      <c r="AC99" s="5"/>
      <c r="AD99" s="156"/>
      <c r="AE99" s="157">
        <f aca="true" t="shared" si="469" ref="AE99:AE104">F99</f>
        <v>0</v>
      </c>
      <c r="AF99" s="156"/>
      <c r="AG99" s="157">
        <f aca="true" t="shared" si="470" ref="AG99:AG104">G99</f>
        <v>120</v>
      </c>
      <c r="AH99" s="5"/>
      <c r="AI99" s="195">
        <f t="shared" si="366"/>
        <v>85</v>
      </c>
      <c r="AJ99" s="191" t="s">
        <v>163</v>
      </c>
      <c r="AK99" s="192"/>
      <c r="AL99" s="192"/>
      <c r="AM99" s="193"/>
      <c r="AN99" s="214"/>
      <c r="AO99" s="104">
        <f t="shared" si="454"/>
        <v>476</v>
      </c>
      <c r="AP99" s="105">
        <f t="shared" si="455"/>
        <v>42582</v>
      </c>
      <c r="AQ99" s="106">
        <f t="shared" si="456"/>
        <v>120</v>
      </c>
      <c r="AR99" s="135">
        <f t="shared" si="435"/>
        <v>120</v>
      </c>
      <c r="AS99" s="248">
        <f t="shared" si="457"/>
        <v>0</v>
      </c>
      <c r="AT99" s="249">
        <f t="shared" si="458"/>
        <v>0</v>
      </c>
      <c r="AU99" s="250">
        <f t="shared" si="442"/>
        <v>0</v>
      </c>
      <c r="AV99" s="251">
        <f>Y99</f>
        <v>120</v>
      </c>
      <c r="AW99" s="154">
        <f>Z99</f>
        <v>0</v>
      </c>
      <c r="AX99" s="155">
        <f t="shared" si="437"/>
        <v>120</v>
      </c>
      <c r="AY99" s="5"/>
      <c r="AZ99" s="195">
        <f aca="true" t="shared" si="471" ref="AZ99:BA101">AI99</f>
        <v>85</v>
      </c>
      <c r="BA99" s="191" t="str">
        <f t="shared" si="471"/>
        <v>LIAFARM</v>
      </c>
      <c r="BB99" s="265"/>
      <c r="BC99" s="265"/>
      <c r="BD99" s="265"/>
      <c r="BE99" s="284"/>
      <c r="BF99" s="291"/>
      <c r="BG99" s="104">
        <f t="shared" si="459"/>
        <v>476</v>
      </c>
      <c r="BH99" s="105">
        <f t="shared" si="460"/>
        <v>42582</v>
      </c>
      <c r="BI99" s="250">
        <f t="shared" si="409"/>
        <v>0</v>
      </c>
      <c r="BJ99" s="286">
        <f t="shared" si="410"/>
        <v>0</v>
      </c>
    </row>
    <row r="100" spans="1:62" s="6" customFormat="1" ht="12.75">
      <c r="A100" s="36">
        <f t="shared" si="402"/>
        <v>86</v>
      </c>
      <c r="B100" s="42" t="str">
        <f t="shared" si="464"/>
        <v>LIAFARM</v>
      </c>
      <c r="C100" s="43"/>
      <c r="D100" s="43"/>
      <c r="E100" s="79"/>
      <c r="F100" s="45"/>
      <c r="G100" s="45"/>
      <c r="H100" s="46">
        <f t="shared" si="444"/>
        <v>0</v>
      </c>
      <c r="I100" s="102" t="str">
        <f t="shared" si="465"/>
        <v>OK</v>
      </c>
      <c r="J100" s="108">
        <f t="shared" si="466"/>
        <v>86</v>
      </c>
      <c r="K100" s="42" t="str">
        <f t="shared" si="466"/>
        <v>LIAFARM</v>
      </c>
      <c r="L100" s="104">
        <f t="shared" si="445"/>
        <v>0</v>
      </c>
      <c r="M100" s="105" t="str">
        <f t="shared" si="446"/>
        <v>0</v>
      </c>
      <c r="N100" s="106">
        <f t="shared" si="447"/>
        <v>0</v>
      </c>
      <c r="O100" s="107"/>
      <c r="P100" s="107"/>
      <c r="Q100" s="132">
        <f t="shared" si="448"/>
        <v>0</v>
      </c>
      <c r="R100" s="132">
        <f t="shared" si="449"/>
        <v>0</v>
      </c>
      <c r="S100" s="132">
        <f t="shared" si="450"/>
        <v>0</v>
      </c>
      <c r="T100" s="107"/>
      <c r="U100" s="143"/>
      <c r="V100" s="135">
        <f t="shared" si="451"/>
        <v>0</v>
      </c>
      <c r="W100" s="135">
        <f t="shared" si="467"/>
        <v>0</v>
      </c>
      <c r="X100" s="135">
        <f t="shared" si="468"/>
        <v>0</v>
      </c>
      <c r="Y100" s="153">
        <f t="shared" si="452"/>
        <v>0</v>
      </c>
      <c r="Z100" s="154"/>
      <c r="AA100" s="167"/>
      <c r="AB100" s="155">
        <f t="shared" si="453"/>
        <v>0</v>
      </c>
      <c r="AC100" s="5"/>
      <c r="AD100" s="156"/>
      <c r="AE100" s="157">
        <f t="shared" si="469"/>
        <v>0</v>
      </c>
      <c r="AF100" s="156"/>
      <c r="AG100" s="157">
        <f t="shared" si="470"/>
        <v>0</v>
      </c>
      <c r="AH100" s="5"/>
      <c r="AI100" s="195">
        <f t="shared" si="366"/>
        <v>86</v>
      </c>
      <c r="AJ100" s="191" t="s">
        <v>163</v>
      </c>
      <c r="AK100" s="192"/>
      <c r="AL100" s="192"/>
      <c r="AM100" s="193"/>
      <c r="AN100" s="214"/>
      <c r="AO100" s="104">
        <f t="shared" si="454"/>
        <v>0</v>
      </c>
      <c r="AP100" s="105" t="str">
        <f t="shared" si="455"/>
        <v>0</v>
      </c>
      <c r="AQ100" s="106">
        <f t="shared" si="456"/>
        <v>0</v>
      </c>
      <c r="AR100" s="135">
        <f t="shared" si="435"/>
        <v>0</v>
      </c>
      <c r="AS100" s="248">
        <f t="shared" si="457"/>
        <v>0</v>
      </c>
      <c r="AT100" s="249">
        <f t="shared" si="458"/>
        <v>0</v>
      </c>
      <c r="AU100" s="250">
        <f t="shared" si="442"/>
        <v>0</v>
      </c>
      <c r="AV100" s="251">
        <f>Y100</f>
        <v>0</v>
      </c>
      <c r="AW100" s="154">
        <f>Z100</f>
        <v>0</v>
      </c>
      <c r="AX100" s="155">
        <f t="shared" si="437"/>
        <v>0</v>
      </c>
      <c r="AY100" s="5"/>
      <c r="AZ100" s="195">
        <f t="shared" si="471"/>
        <v>86</v>
      </c>
      <c r="BA100" s="191" t="str">
        <f t="shared" si="471"/>
        <v>LIAFARM</v>
      </c>
      <c r="BB100" s="265"/>
      <c r="BC100" s="265"/>
      <c r="BD100" s="265"/>
      <c r="BE100" s="284"/>
      <c r="BF100" s="291"/>
      <c r="BG100" s="104">
        <f t="shared" si="459"/>
        <v>0</v>
      </c>
      <c r="BH100" s="105" t="str">
        <f t="shared" si="460"/>
        <v>0</v>
      </c>
      <c r="BI100" s="250">
        <f t="shared" si="409"/>
        <v>0</v>
      </c>
      <c r="BJ100" s="286">
        <f t="shared" si="410"/>
        <v>0</v>
      </c>
    </row>
    <row r="101" spans="1:62" s="6" customFormat="1" ht="13.5">
      <c r="A101" s="36">
        <f t="shared" si="402"/>
        <v>87</v>
      </c>
      <c r="B101" s="47" t="str">
        <f t="shared" si="464"/>
        <v>TOTAL LIAFARM</v>
      </c>
      <c r="C101" s="48"/>
      <c r="D101" s="49"/>
      <c r="E101" s="50"/>
      <c r="F101" s="51">
        <f aca="true" t="shared" si="472" ref="F101:H101">SUM(F99:F100)</f>
        <v>0</v>
      </c>
      <c r="G101" s="52">
        <f t="shared" si="472"/>
        <v>120</v>
      </c>
      <c r="H101" s="53">
        <f t="shared" si="472"/>
        <v>120</v>
      </c>
      <c r="I101" s="102" t="str">
        <f t="shared" si="465"/>
        <v>OK</v>
      </c>
      <c r="J101" s="108">
        <f t="shared" si="466"/>
        <v>87</v>
      </c>
      <c r="K101" s="109" t="str">
        <f t="shared" si="466"/>
        <v>TOTAL LIAFARM</v>
      </c>
      <c r="L101" s="110"/>
      <c r="M101" s="111"/>
      <c r="N101" s="112">
        <f aca="true" t="shared" si="473" ref="N101:Z101">SUM(N99:N100)</f>
        <v>120</v>
      </c>
      <c r="O101" s="112">
        <f t="shared" si="473"/>
        <v>0</v>
      </c>
      <c r="P101" s="112">
        <f t="shared" si="473"/>
        <v>0</v>
      </c>
      <c r="Q101" s="112">
        <f t="shared" si="473"/>
        <v>0</v>
      </c>
      <c r="R101" s="112">
        <f t="shared" si="473"/>
        <v>0</v>
      </c>
      <c r="S101" s="112">
        <f t="shared" si="473"/>
        <v>0</v>
      </c>
      <c r="T101" s="112">
        <f t="shared" si="473"/>
        <v>0</v>
      </c>
      <c r="U101" s="112">
        <f t="shared" si="473"/>
        <v>0</v>
      </c>
      <c r="V101" s="112">
        <f t="shared" si="473"/>
        <v>0</v>
      </c>
      <c r="W101" s="112">
        <f t="shared" si="473"/>
        <v>0</v>
      </c>
      <c r="X101" s="112">
        <f t="shared" si="473"/>
        <v>120</v>
      </c>
      <c r="Y101" s="159">
        <f t="shared" si="473"/>
        <v>120</v>
      </c>
      <c r="Z101" s="160">
        <f t="shared" si="473"/>
        <v>0</v>
      </c>
      <c r="AA101" s="161"/>
      <c r="AB101" s="162">
        <f>SUM(AB99:AB100)</f>
        <v>120</v>
      </c>
      <c r="AD101" s="156"/>
      <c r="AE101" s="157">
        <f t="shared" si="469"/>
        <v>0</v>
      </c>
      <c r="AF101" s="156"/>
      <c r="AG101" s="157">
        <f t="shared" si="470"/>
        <v>120</v>
      </c>
      <c r="AI101" s="195">
        <f t="shared" si="366"/>
        <v>87</v>
      </c>
      <c r="AJ101" s="196" t="s">
        <v>164</v>
      </c>
      <c r="AK101" s="197"/>
      <c r="AL101" s="197"/>
      <c r="AM101" s="198"/>
      <c r="AN101" s="199"/>
      <c r="AO101" s="252"/>
      <c r="AP101" s="253"/>
      <c r="AQ101" s="254">
        <f aca="true" t="shared" si="474" ref="AQ101:AX101">SUM(AQ99:AQ100)</f>
        <v>120</v>
      </c>
      <c r="AR101" s="254">
        <f t="shared" si="474"/>
        <v>120</v>
      </c>
      <c r="AS101" s="254">
        <f t="shared" si="474"/>
        <v>0</v>
      </c>
      <c r="AT101" s="255">
        <f t="shared" si="474"/>
        <v>0</v>
      </c>
      <c r="AU101" s="256">
        <f t="shared" si="474"/>
        <v>0</v>
      </c>
      <c r="AV101" s="257">
        <f t="shared" si="474"/>
        <v>120</v>
      </c>
      <c r="AW101" s="266">
        <f t="shared" si="474"/>
        <v>0</v>
      </c>
      <c r="AX101" s="267">
        <f t="shared" si="474"/>
        <v>120</v>
      </c>
      <c r="AZ101" s="195">
        <f t="shared" si="471"/>
        <v>87</v>
      </c>
      <c r="BA101" s="196" t="str">
        <f t="shared" si="471"/>
        <v>TOTAL LIAFARM</v>
      </c>
      <c r="BB101" s="268"/>
      <c r="BC101" s="268"/>
      <c r="BD101" s="268"/>
      <c r="BE101" s="287"/>
      <c r="BF101" s="288"/>
      <c r="BG101" s="252"/>
      <c r="BH101" s="253"/>
      <c r="BI101" s="256">
        <f t="shared" si="409"/>
        <v>0</v>
      </c>
      <c r="BJ101" s="289">
        <f t="shared" si="410"/>
        <v>0</v>
      </c>
    </row>
    <row r="102" spans="1:62" s="6" customFormat="1" ht="12.75">
      <c r="A102" s="36">
        <f t="shared" si="402"/>
        <v>88</v>
      </c>
      <c r="B102" s="42" t="str">
        <f aca="true" t="shared" si="475" ref="B102:B113">AJ102</f>
        <v>LUANA FARM</v>
      </c>
      <c r="C102" s="69" t="s">
        <v>165</v>
      </c>
      <c r="D102" s="69">
        <v>328</v>
      </c>
      <c r="E102" s="70">
        <v>42582</v>
      </c>
      <c r="F102" s="71">
        <v>360</v>
      </c>
      <c r="G102" s="72">
        <v>720</v>
      </c>
      <c r="H102" s="46">
        <f aca="true" t="shared" si="476" ref="H102:H106">F102+G102</f>
        <v>1080</v>
      </c>
      <c r="I102" s="102" t="str">
        <f t="shared" si="465"/>
        <v>OK</v>
      </c>
      <c r="J102" s="108">
        <f aca="true" t="shared" si="477" ref="J102:K104">AI102</f>
        <v>88</v>
      </c>
      <c r="K102" s="37" t="str">
        <f t="shared" si="477"/>
        <v>LUANA FARM</v>
      </c>
      <c r="L102" s="123">
        <f aca="true" t="shared" si="478" ref="L102:L106">D102</f>
        <v>328</v>
      </c>
      <c r="M102" s="124">
        <f aca="true" t="shared" si="479" ref="M102:M106">IF(E102=0,"0",E102)</f>
        <v>42582</v>
      </c>
      <c r="N102" s="125">
        <f aca="true" t="shared" si="480" ref="N102:N106">H102</f>
        <v>1080</v>
      </c>
      <c r="O102" s="116"/>
      <c r="P102" s="116"/>
      <c r="Q102" s="136">
        <f aca="true" t="shared" si="481" ref="Q102:Q106">IF(F102-O102-T102-AE102&gt;0,F102-O102-T102-AE102,0)</f>
        <v>0</v>
      </c>
      <c r="R102" s="136">
        <f aca="true" t="shared" si="482" ref="R102:R106">IF(G102-P102-U102-AG102&gt;0,G102-P102-U102-AG102,0)</f>
        <v>0</v>
      </c>
      <c r="S102" s="136">
        <f aca="true" t="shared" si="483" ref="S102:S106">Q102+R102</f>
        <v>0</v>
      </c>
      <c r="T102" s="116"/>
      <c r="U102" s="333"/>
      <c r="V102" s="139">
        <f aca="true" t="shared" si="484" ref="V102:V106">T102+U102</f>
        <v>0</v>
      </c>
      <c r="W102" s="139">
        <f t="shared" si="467"/>
        <v>360</v>
      </c>
      <c r="X102" s="139">
        <f t="shared" si="468"/>
        <v>720</v>
      </c>
      <c r="Y102" s="163">
        <f aca="true" t="shared" si="485" ref="Y102:Y106">AB102-Z102</f>
        <v>1080</v>
      </c>
      <c r="Z102" s="164"/>
      <c r="AA102" s="165"/>
      <c r="AB102" s="166">
        <f aca="true" t="shared" si="486" ref="AB102:AB106">W102+X102</f>
        <v>1080</v>
      </c>
      <c r="AC102" s="5"/>
      <c r="AD102" s="156"/>
      <c r="AE102" s="157">
        <f t="shared" si="469"/>
        <v>360</v>
      </c>
      <c r="AF102" s="156"/>
      <c r="AG102" s="157">
        <f t="shared" si="470"/>
        <v>720</v>
      </c>
      <c r="AH102" s="5"/>
      <c r="AI102" s="195">
        <f t="shared" si="366"/>
        <v>88</v>
      </c>
      <c r="AJ102" s="357" t="s">
        <v>166</v>
      </c>
      <c r="AK102" s="358"/>
      <c r="AL102" s="359"/>
      <c r="AM102" s="360"/>
      <c r="AN102" s="360"/>
      <c r="AO102" s="296"/>
      <c r="AP102" s="297"/>
      <c r="AQ102" s="374"/>
      <c r="AR102" s="374"/>
      <c r="AS102" s="374"/>
      <c r="AT102" s="374"/>
      <c r="AU102" s="298"/>
      <c r="AV102" s="375"/>
      <c r="AW102" s="273"/>
      <c r="AX102" s="274"/>
      <c r="AZ102" s="195"/>
      <c r="BA102" s="383"/>
      <c r="BB102" s="357"/>
      <c r="BC102" s="357"/>
      <c r="BD102" s="359"/>
      <c r="BE102" s="360"/>
      <c r="BF102" s="360"/>
      <c r="BG102" s="296"/>
      <c r="BH102" s="297"/>
      <c r="BI102" s="298"/>
      <c r="BJ102" s="299"/>
    </row>
    <row r="103" spans="1:62" s="6" customFormat="1" ht="12.75">
      <c r="A103" s="36">
        <f t="shared" si="402"/>
        <v>89</v>
      </c>
      <c r="B103" s="42" t="str">
        <f t="shared" si="475"/>
        <v>LUANA FARM</v>
      </c>
      <c r="C103" s="315"/>
      <c r="D103" s="315"/>
      <c r="E103" s="316"/>
      <c r="F103" s="317"/>
      <c r="G103" s="317"/>
      <c r="H103" s="46">
        <f t="shared" si="476"/>
        <v>0</v>
      </c>
      <c r="I103" s="102" t="str">
        <f t="shared" si="465"/>
        <v>OK</v>
      </c>
      <c r="J103" s="108">
        <f t="shared" si="477"/>
        <v>89</v>
      </c>
      <c r="K103" s="42" t="str">
        <f t="shared" si="477"/>
        <v>LUANA FARM</v>
      </c>
      <c r="L103" s="104">
        <f t="shared" si="478"/>
        <v>0</v>
      </c>
      <c r="M103" s="105" t="str">
        <f t="shared" si="479"/>
        <v>0</v>
      </c>
      <c r="N103" s="106">
        <f t="shared" si="480"/>
        <v>0</v>
      </c>
      <c r="O103" s="107"/>
      <c r="P103" s="107"/>
      <c r="Q103" s="132">
        <f t="shared" si="481"/>
        <v>0</v>
      </c>
      <c r="R103" s="132">
        <f t="shared" si="482"/>
        <v>0</v>
      </c>
      <c r="S103" s="132">
        <f t="shared" si="483"/>
        <v>0</v>
      </c>
      <c r="T103" s="107"/>
      <c r="U103" s="143"/>
      <c r="V103" s="135">
        <f t="shared" si="484"/>
        <v>0</v>
      </c>
      <c r="W103" s="135">
        <f t="shared" si="467"/>
        <v>0</v>
      </c>
      <c r="X103" s="135">
        <f t="shared" si="468"/>
        <v>0</v>
      </c>
      <c r="Y103" s="153">
        <f t="shared" si="485"/>
        <v>0</v>
      </c>
      <c r="Z103" s="154"/>
      <c r="AA103" s="167"/>
      <c r="AB103" s="155">
        <f t="shared" si="486"/>
        <v>0</v>
      </c>
      <c r="AC103" s="5"/>
      <c r="AD103" s="156"/>
      <c r="AE103" s="157">
        <f t="shared" si="469"/>
        <v>0</v>
      </c>
      <c r="AF103" s="156"/>
      <c r="AG103" s="157">
        <f t="shared" si="470"/>
        <v>0</v>
      </c>
      <c r="AH103" s="5"/>
      <c r="AI103" s="195">
        <f t="shared" si="366"/>
        <v>89</v>
      </c>
      <c r="AJ103" s="357" t="s">
        <v>166</v>
      </c>
      <c r="AK103" s="358"/>
      <c r="AL103" s="359"/>
      <c r="AM103" s="360"/>
      <c r="AN103" s="360"/>
      <c r="AO103" s="296"/>
      <c r="AP103" s="297"/>
      <c r="AQ103" s="374"/>
      <c r="AR103" s="374"/>
      <c r="AS103" s="374"/>
      <c r="AT103" s="374"/>
      <c r="AU103" s="298"/>
      <c r="AV103" s="375"/>
      <c r="AW103" s="273"/>
      <c r="AX103" s="274"/>
      <c r="AZ103" s="195"/>
      <c r="BA103" s="383"/>
      <c r="BB103" s="357"/>
      <c r="BC103" s="357"/>
      <c r="BD103" s="359"/>
      <c r="BE103" s="360"/>
      <c r="BF103" s="360"/>
      <c r="BG103" s="296"/>
      <c r="BH103" s="297"/>
      <c r="BI103" s="298"/>
      <c r="BJ103" s="299"/>
    </row>
    <row r="104" spans="1:62" s="6" customFormat="1" ht="13.5">
      <c r="A104" s="36">
        <f t="shared" si="402"/>
        <v>90</v>
      </c>
      <c r="B104" s="47" t="str">
        <f t="shared" si="475"/>
        <v>TOTAL LUANA FARM</v>
      </c>
      <c r="C104" s="48"/>
      <c r="D104" s="49"/>
      <c r="E104" s="50"/>
      <c r="F104" s="51">
        <f aca="true" t="shared" si="487" ref="F104:H104">SUM(F102:F103)</f>
        <v>360</v>
      </c>
      <c r="G104" s="52">
        <f t="shared" si="487"/>
        <v>720</v>
      </c>
      <c r="H104" s="53">
        <f t="shared" si="487"/>
        <v>1080</v>
      </c>
      <c r="I104" s="102" t="str">
        <f t="shared" si="465"/>
        <v>OK</v>
      </c>
      <c r="J104" s="108">
        <f t="shared" si="477"/>
        <v>90</v>
      </c>
      <c r="K104" s="47" t="str">
        <f t="shared" si="477"/>
        <v>TOTAL LUANA FARM</v>
      </c>
      <c r="L104" s="120"/>
      <c r="M104" s="121"/>
      <c r="N104" s="122">
        <f aca="true" t="shared" si="488" ref="N104:Z104">SUM(N102:N103)</f>
        <v>1080</v>
      </c>
      <c r="O104" s="122">
        <f t="shared" si="488"/>
        <v>0</v>
      </c>
      <c r="P104" s="122">
        <f t="shared" si="488"/>
        <v>0</v>
      </c>
      <c r="Q104" s="122">
        <f t="shared" si="488"/>
        <v>0</v>
      </c>
      <c r="R104" s="122">
        <f t="shared" si="488"/>
        <v>0</v>
      </c>
      <c r="S104" s="122">
        <f t="shared" si="488"/>
        <v>0</v>
      </c>
      <c r="T104" s="122">
        <f t="shared" si="488"/>
        <v>0</v>
      </c>
      <c r="U104" s="122">
        <f t="shared" si="488"/>
        <v>0</v>
      </c>
      <c r="V104" s="122">
        <f t="shared" si="488"/>
        <v>0</v>
      </c>
      <c r="W104" s="122">
        <f t="shared" si="488"/>
        <v>360</v>
      </c>
      <c r="X104" s="122">
        <f t="shared" si="488"/>
        <v>720</v>
      </c>
      <c r="Y104" s="168">
        <f t="shared" si="488"/>
        <v>1080</v>
      </c>
      <c r="Z104" s="169">
        <f t="shared" si="488"/>
        <v>0</v>
      </c>
      <c r="AA104" s="170"/>
      <c r="AB104" s="171">
        <f>SUM(AB102:AB103)</f>
        <v>1080</v>
      </c>
      <c r="AD104" s="156"/>
      <c r="AE104" s="157">
        <f t="shared" si="469"/>
        <v>360</v>
      </c>
      <c r="AF104" s="156"/>
      <c r="AG104" s="157">
        <f t="shared" si="470"/>
        <v>720</v>
      </c>
      <c r="AI104" s="195">
        <f t="shared" si="366"/>
        <v>90</v>
      </c>
      <c r="AJ104" s="357" t="s">
        <v>167</v>
      </c>
      <c r="AK104" s="358"/>
      <c r="AL104" s="359"/>
      <c r="AM104" s="360"/>
      <c r="AN104" s="360"/>
      <c r="AO104" s="296"/>
      <c r="AP104" s="297"/>
      <c r="AQ104" s="374"/>
      <c r="AR104" s="374"/>
      <c r="AS104" s="374"/>
      <c r="AT104" s="374"/>
      <c r="AU104" s="298"/>
      <c r="AV104" s="375"/>
      <c r="AW104" s="273"/>
      <c r="AX104" s="274"/>
      <c r="AZ104" s="195"/>
      <c r="BA104" s="383"/>
      <c r="BB104" s="357"/>
      <c r="BC104" s="357"/>
      <c r="BD104" s="359"/>
      <c r="BE104" s="360"/>
      <c r="BF104" s="360"/>
      <c r="BG104" s="296"/>
      <c r="BH104" s="297"/>
      <c r="BI104" s="298"/>
      <c r="BJ104" s="299"/>
    </row>
    <row r="105" spans="1:62" s="5" customFormat="1" ht="12.75">
      <c r="A105" s="36">
        <f t="shared" si="402"/>
        <v>91</v>
      </c>
      <c r="B105" s="55" t="str">
        <f t="shared" si="475"/>
        <v>LUMILEVA FARM OCNA</v>
      </c>
      <c r="C105" s="43" t="s">
        <v>168</v>
      </c>
      <c r="D105" s="43">
        <v>344</v>
      </c>
      <c r="E105" s="44">
        <v>42582</v>
      </c>
      <c r="F105" s="45"/>
      <c r="G105" s="45">
        <v>120</v>
      </c>
      <c r="H105" s="318">
        <f t="shared" si="476"/>
        <v>120</v>
      </c>
      <c r="I105" s="102" t="str">
        <f t="shared" si="373"/>
        <v>OK</v>
      </c>
      <c r="J105" s="108">
        <f t="shared" si="187"/>
        <v>91</v>
      </c>
      <c r="K105" s="37" t="str">
        <f aca="true" t="shared" si="489" ref="K105:K107">AJ105</f>
        <v>LUMILEVA FARM OCNA</v>
      </c>
      <c r="L105" s="123">
        <f t="shared" si="478"/>
        <v>344</v>
      </c>
      <c r="M105" s="124">
        <f t="shared" si="479"/>
        <v>42582</v>
      </c>
      <c r="N105" s="125">
        <f t="shared" si="480"/>
        <v>120</v>
      </c>
      <c r="O105" s="116"/>
      <c r="P105" s="116"/>
      <c r="Q105" s="136">
        <f t="shared" si="481"/>
        <v>0</v>
      </c>
      <c r="R105" s="136">
        <f t="shared" si="482"/>
        <v>0</v>
      </c>
      <c r="S105" s="136">
        <f t="shared" si="483"/>
        <v>0</v>
      </c>
      <c r="T105" s="116"/>
      <c r="U105" s="142"/>
      <c r="V105" s="139">
        <f t="shared" si="484"/>
        <v>0</v>
      </c>
      <c r="W105" s="139">
        <f aca="true" t="shared" si="490" ref="W105:W109">F105-O105-Q105-T105</f>
        <v>0</v>
      </c>
      <c r="X105" s="139">
        <f aca="true" t="shared" si="491" ref="X105:X109">G105-P105-R105-U105</f>
        <v>120</v>
      </c>
      <c r="Y105" s="163">
        <f t="shared" si="485"/>
        <v>120</v>
      </c>
      <c r="Z105" s="164"/>
      <c r="AA105" s="165"/>
      <c r="AB105" s="166">
        <f t="shared" si="486"/>
        <v>120</v>
      </c>
      <c r="AD105" s="156"/>
      <c r="AE105" s="157">
        <f t="shared" si="384"/>
        <v>0</v>
      </c>
      <c r="AF105" s="156"/>
      <c r="AG105" s="157">
        <f t="shared" si="385"/>
        <v>120</v>
      </c>
      <c r="AI105" s="195">
        <f t="shared" si="366"/>
        <v>91</v>
      </c>
      <c r="AJ105" s="216" t="s">
        <v>169</v>
      </c>
      <c r="AK105" s="212"/>
      <c r="AL105" s="361"/>
      <c r="AM105" s="362"/>
      <c r="AN105" s="214"/>
      <c r="AO105" s="123">
        <f aca="true" t="shared" si="492" ref="AO105:AO109">L105</f>
        <v>344</v>
      </c>
      <c r="AP105" s="124">
        <f aca="true" t="shared" si="493" ref="AP105:AP109">IF(M105=0,"0",M105)</f>
        <v>42582</v>
      </c>
      <c r="AQ105" s="125">
        <f aca="true" t="shared" si="494" ref="AQ105:AQ109">N105</f>
        <v>120</v>
      </c>
      <c r="AR105" s="139">
        <f t="shared" si="435"/>
        <v>120</v>
      </c>
      <c r="AS105" s="376">
        <f aca="true" t="shared" si="495" ref="AS105:AS109">V105</f>
        <v>0</v>
      </c>
      <c r="AT105" s="377">
        <f aca="true" t="shared" si="496" ref="AT105:AT109">O105+P105+S105</f>
        <v>0</v>
      </c>
      <c r="AU105" s="378">
        <f t="shared" si="442"/>
        <v>0</v>
      </c>
      <c r="AV105" s="379">
        <f aca="true" t="shared" si="497" ref="AV105:AW107">Y105</f>
        <v>120</v>
      </c>
      <c r="AW105" s="164">
        <f t="shared" si="497"/>
        <v>0</v>
      </c>
      <c r="AX105" s="166">
        <f t="shared" si="437"/>
        <v>120</v>
      </c>
      <c r="AZ105" s="195">
        <f t="shared" si="407"/>
        <v>91</v>
      </c>
      <c r="BA105" s="211" t="str">
        <f t="shared" si="408"/>
        <v>LUMILEVA FARM OCNA</v>
      </c>
      <c r="BB105" s="269"/>
      <c r="BC105" s="269"/>
      <c r="BD105" s="384"/>
      <c r="BE105" s="391"/>
      <c r="BF105" s="291"/>
      <c r="BG105" s="123"/>
      <c r="BH105" s="124">
        <f aca="true" t="shared" si="498" ref="BH105:BH109">IF(E105=0,"0",E105)</f>
        <v>42582</v>
      </c>
      <c r="BI105" s="378">
        <f aca="true" t="shared" si="499" ref="BI105:BI107">BJ105</f>
        <v>0</v>
      </c>
      <c r="BJ105" s="392">
        <f aca="true" t="shared" si="500" ref="BJ105:BJ107">Z105</f>
        <v>0</v>
      </c>
    </row>
    <row r="106" spans="1:62" s="5" customFormat="1" ht="12.75">
      <c r="A106" s="36">
        <f t="shared" si="402"/>
        <v>92</v>
      </c>
      <c r="B106" s="42" t="str">
        <f t="shared" si="475"/>
        <v>LUMILEVA FARM RONA</v>
      </c>
      <c r="C106" s="43"/>
      <c r="D106" s="43"/>
      <c r="E106" s="44"/>
      <c r="F106" s="45"/>
      <c r="G106" s="45"/>
      <c r="H106" s="46">
        <f t="shared" si="476"/>
        <v>0</v>
      </c>
      <c r="I106" s="102" t="str">
        <f t="shared" si="373"/>
        <v>OK</v>
      </c>
      <c r="J106" s="108">
        <f t="shared" si="187"/>
        <v>92</v>
      </c>
      <c r="K106" s="42" t="str">
        <f t="shared" si="489"/>
        <v>LUMILEVA FARM RONA</v>
      </c>
      <c r="L106" s="104">
        <f t="shared" si="478"/>
        <v>0</v>
      </c>
      <c r="M106" s="105" t="str">
        <f t="shared" si="479"/>
        <v>0</v>
      </c>
      <c r="N106" s="106">
        <f t="shared" si="480"/>
        <v>0</v>
      </c>
      <c r="O106" s="107"/>
      <c r="P106" s="107"/>
      <c r="Q106" s="132">
        <f t="shared" si="481"/>
        <v>0</v>
      </c>
      <c r="R106" s="132">
        <f t="shared" si="482"/>
        <v>0</v>
      </c>
      <c r="S106" s="132">
        <f t="shared" si="483"/>
        <v>0</v>
      </c>
      <c r="T106" s="107"/>
      <c r="U106" s="143"/>
      <c r="V106" s="135">
        <f t="shared" si="484"/>
        <v>0</v>
      </c>
      <c r="W106" s="135">
        <f t="shared" si="490"/>
        <v>0</v>
      </c>
      <c r="X106" s="135">
        <f t="shared" si="491"/>
        <v>0</v>
      </c>
      <c r="Y106" s="153">
        <f t="shared" si="485"/>
        <v>0</v>
      </c>
      <c r="Z106" s="154"/>
      <c r="AA106" s="167"/>
      <c r="AB106" s="155">
        <f t="shared" si="486"/>
        <v>0</v>
      </c>
      <c r="AD106" s="156"/>
      <c r="AE106" s="157">
        <f t="shared" si="384"/>
        <v>0</v>
      </c>
      <c r="AF106" s="156"/>
      <c r="AG106" s="157">
        <f t="shared" si="385"/>
        <v>0</v>
      </c>
      <c r="AI106" s="195">
        <f t="shared" si="366"/>
        <v>92</v>
      </c>
      <c r="AJ106" s="216" t="s">
        <v>170</v>
      </c>
      <c r="AK106" s="212"/>
      <c r="AL106" s="361"/>
      <c r="AM106" s="362"/>
      <c r="AN106" s="214"/>
      <c r="AO106" s="104">
        <f t="shared" si="492"/>
        <v>0</v>
      </c>
      <c r="AP106" s="105" t="str">
        <f t="shared" si="493"/>
        <v>0</v>
      </c>
      <c r="AQ106" s="106">
        <f t="shared" si="494"/>
        <v>0</v>
      </c>
      <c r="AR106" s="135">
        <f t="shared" si="435"/>
        <v>0</v>
      </c>
      <c r="AS106" s="248">
        <f t="shared" si="495"/>
        <v>0</v>
      </c>
      <c r="AT106" s="249">
        <f t="shared" si="496"/>
        <v>0</v>
      </c>
      <c r="AU106" s="250">
        <f t="shared" si="442"/>
        <v>0</v>
      </c>
      <c r="AV106" s="251">
        <f t="shared" si="497"/>
        <v>0</v>
      </c>
      <c r="AW106" s="154">
        <f t="shared" si="497"/>
        <v>0</v>
      </c>
      <c r="AX106" s="155">
        <f t="shared" si="437"/>
        <v>0</v>
      </c>
      <c r="AZ106" s="195">
        <f t="shared" si="407"/>
        <v>92</v>
      </c>
      <c r="BA106" s="211" t="str">
        <f t="shared" si="408"/>
        <v>LUMILEVA FARM RONA</v>
      </c>
      <c r="BB106" s="269"/>
      <c r="BC106" s="269"/>
      <c r="BD106" s="384"/>
      <c r="BE106" s="391"/>
      <c r="BF106" s="291"/>
      <c r="BG106" s="104">
        <f>D106</f>
        <v>0</v>
      </c>
      <c r="BH106" s="105" t="str">
        <f t="shared" si="498"/>
        <v>0</v>
      </c>
      <c r="BI106" s="250">
        <f t="shared" si="499"/>
        <v>0</v>
      </c>
      <c r="BJ106" s="286">
        <f t="shared" si="500"/>
        <v>0</v>
      </c>
    </row>
    <row r="107" spans="1:62" s="6" customFormat="1" ht="13.5">
      <c r="A107" s="36">
        <f t="shared" si="402"/>
        <v>93</v>
      </c>
      <c r="B107" s="47" t="str">
        <f t="shared" si="475"/>
        <v>TOTAL LUMILEVA FARM</v>
      </c>
      <c r="C107" s="48"/>
      <c r="D107" s="49"/>
      <c r="E107" s="50"/>
      <c r="F107" s="51">
        <f aca="true" t="shared" si="501" ref="F107:H107">SUM(F105:F106)</f>
        <v>0</v>
      </c>
      <c r="G107" s="52">
        <f t="shared" si="501"/>
        <v>120</v>
      </c>
      <c r="H107" s="53">
        <f t="shared" si="501"/>
        <v>120</v>
      </c>
      <c r="I107" s="102" t="str">
        <f t="shared" si="373"/>
        <v>OK</v>
      </c>
      <c r="J107" s="108">
        <f t="shared" si="187"/>
        <v>93</v>
      </c>
      <c r="K107" s="47" t="str">
        <f t="shared" si="489"/>
        <v>TOTAL LUMILEVA FARM</v>
      </c>
      <c r="L107" s="120"/>
      <c r="M107" s="121"/>
      <c r="N107" s="122">
        <f aca="true" t="shared" si="502" ref="N107:Z107">SUM(N105:N106)</f>
        <v>120</v>
      </c>
      <c r="O107" s="122">
        <f t="shared" si="502"/>
        <v>0</v>
      </c>
      <c r="P107" s="122">
        <f t="shared" si="502"/>
        <v>0</v>
      </c>
      <c r="Q107" s="122">
        <f t="shared" si="502"/>
        <v>0</v>
      </c>
      <c r="R107" s="122">
        <f t="shared" si="502"/>
        <v>0</v>
      </c>
      <c r="S107" s="122">
        <f t="shared" si="502"/>
        <v>0</v>
      </c>
      <c r="T107" s="122">
        <f t="shared" si="502"/>
        <v>0</v>
      </c>
      <c r="U107" s="122">
        <f t="shared" si="502"/>
        <v>0</v>
      </c>
      <c r="V107" s="122">
        <f t="shared" si="502"/>
        <v>0</v>
      </c>
      <c r="W107" s="122">
        <f t="shared" si="502"/>
        <v>0</v>
      </c>
      <c r="X107" s="122">
        <f t="shared" si="502"/>
        <v>120</v>
      </c>
      <c r="Y107" s="168">
        <f t="shared" si="502"/>
        <v>120</v>
      </c>
      <c r="Z107" s="169">
        <f t="shared" si="502"/>
        <v>0</v>
      </c>
      <c r="AA107" s="170"/>
      <c r="AB107" s="171">
        <f>SUM(AB105:AB106)</f>
        <v>120</v>
      </c>
      <c r="AD107" s="156"/>
      <c r="AE107" s="157">
        <f t="shared" si="384"/>
        <v>0</v>
      </c>
      <c r="AF107" s="156"/>
      <c r="AG107" s="157">
        <f t="shared" si="385"/>
        <v>120</v>
      </c>
      <c r="AI107" s="195">
        <f t="shared" si="366"/>
        <v>93</v>
      </c>
      <c r="AJ107" s="206" t="s">
        <v>171</v>
      </c>
      <c r="AK107" s="207"/>
      <c r="AL107" s="208"/>
      <c r="AM107" s="209"/>
      <c r="AN107" s="210"/>
      <c r="AO107" s="252"/>
      <c r="AP107" s="253"/>
      <c r="AQ107" s="254">
        <f aca="true" t="shared" si="503" ref="AQ107:AT107">SUM(AQ105:AQ106)</f>
        <v>120</v>
      </c>
      <c r="AR107" s="254">
        <f t="shared" si="435"/>
        <v>120</v>
      </c>
      <c r="AS107" s="254">
        <f t="shared" si="503"/>
        <v>0</v>
      </c>
      <c r="AT107" s="255">
        <f t="shared" si="503"/>
        <v>0</v>
      </c>
      <c r="AU107" s="256">
        <f t="shared" si="442"/>
        <v>0</v>
      </c>
      <c r="AV107" s="257">
        <f t="shared" si="497"/>
        <v>120</v>
      </c>
      <c r="AW107" s="266">
        <f t="shared" si="497"/>
        <v>0</v>
      </c>
      <c r="AX107" s="267">
        <f t="shared" si="437"/>
        <v>120</v>
      </c>
      <c r="AZ107" s="195">
        <f t="shared" si="407"/>
        <v>93</v>
      </c>
      <c r="BA107" s="385" t="str">
        <f t="shared" si="408"/>
        <v>TOTAL LUMILEVA FARM</v>
      </c>
      <c r="BB107" s="271"/>
      <c r="BC107" s="271"/>
      <c r="BD107" s="272"/>
      <c r="BE107" s="292"/>
      <c r="BF107" s="293"/>
      <c r="BG107" s="252"/>
      <c r="BH107" s="253"/>
      <c r="BI107" s="256">
        <f t="shared" si="499"/>
        <v>0</v>
      </c>
      <c r="BJ107" s="289">
        <f t="shared" si="500"/>
        <v>0</v>
      </c>
    </row>
    <row r="108" spans="1:62" s="5" customFormat="1" ht="12.75">
      <c r="A108" s="36">
        <f aca="true" t="shared" si="504" ref="A108:A113">AI108</f>
        <v>94</v>
      </c>
      <c r="B108" s="42" t="str">
        <f t="shared" si="475"/>
        <v>MADFARM 1</v>
      </c>
      <c r="C108" s="75" t="s">
        <v>172</v>
      </c>
      <c r="D108" s="75">
        <v>328</v>
      </c>
      <c r="E108" s="76">
        <v>42582</v>
      </c>
      <c r="F108" s="77"/>
      <c r="G108" s="78">
        <v>480</v>
      </c>
      <c r="H108" s="306">
        <f aca="true" t="shared" si="505" ref="H108:H112">F108+G108</f>
        <v>480</v>
      </c>
      <c r="I108" s="102" t="str">
        <f t="shared" si="373"/>
        <v>OK</v>
      </c>
      <c r="J108" s="108">
        <f t="shared" si="187"/>
        <v>94</v>
      </c>
      <c r="K108" s="42" t="str">
        <f aca="true" t="shared" si="506" ref="K108:K122">AJ108</f>
        <v>MADFARM 1</v>
      </c>
      <c r="L108" s="104">
        <f aca="true" t="shared" si="507" ref="L108:L112">D108</f>
        <v>328</v>
      </c>
      <c r="M108" s="105">
        <f aca="true" t="shared" si="508" ref="M108:M112">IF(E108=0,"0",E108)</f>
        <v>42582</v>
      </c>
      <c r="N108" s="106">
        <f aca="true" t="shared" si="509" ref="N108:N112">H108</f>
        <v>480</v>
      </c>
      <c r="O108" s="107"/>
      <c r="P108" s="107"/>
      <c r="Q108" s="132">
        <f aca="true" t="shared" si="510" ref="Q108:Q112">IF(F108-O108-T108-AE108&gt;0,F108-O108-T108-AE108,0)</f>
        <v>0</v>
      </c>
      <c r="R108" s="132">
        <f aca="true" t="shared" si="511" ref="R108:R112">IF(G108-P108-U108-AG108&gt;0,G108-P108-U108-AG108,0)</f>
        <v>0</v>
      </c>
      <c r="S108" s="132">
        <f aca="true" t="shared" si="512" ref="S108:S112">Q108+R108</f>
        <v>0</v>
      </c>
      <c r="T108" s="107"/>
      <c r="U108" s="142"/>
      <c r="V108" s="135">
        <f aca="true" t="shared" si="513" ref="V108:V112">T108+U108</f>
        <v>0</v>
      </c>
      <c r="W108" s="135">
        <f t="shared" si="490"/>
        <v>0</v>
      </c>
      <c r="X108" s="135">
        <f t="shared" si="491"/>
        <v>480</v>
      </c>
      <c r="Y108" s="153">
        <f aca="true" t="shared" si="514" ref="Y108:Y112">AB108-Z108</f>
        <v>480</v>
      </c>
      <c r="Z108" s="154"/>
      <c r="AA108" s="167"/>
      <c r="AB108" s="155">
        <f aca="true" t="shared" si="515" ref="AB108:AB112">W108+X108</f>
        <v>480</v>
      </c>
      <c r="AD108" s="156"/>
      <c r="AE108" s="157">
        <f t="shared" si="384"/>
        <v>0</v>
      </c>
      <c r="AF108" s="156"/>
      <c r="AG108" s="157">
        <f t="shared" si="385"/>
        <v>480</v>
      </c>
      <c r="AI108" s="195">
        <f t="shared" si="366"/>
        <v>94</v>
      </c>
      <c r="AJ108" s="216" t="s">
        <v>173</v>
      </c>
      <c r="AK108" s="212"/>
      <c r="AL108" s="213"/>
      <c r="AM108" s="205"/>
      <c r="AN108" s="214"/>
      <c r="AO108" s="104">
        <f t="shared" si="492"/>
        <v>328</v>
      </c>
      <c r="AP108" s="105">
        <f t="shared" si="493"/>
        <v>42582</v>
      </c>
      <c r="AQ108" s="106">
        <f t="shared" si="494"/>
        <v>480</v>
      </c>
      <c r="AR108" s="135">
        <f t="shared" si="435"/>
        <v>480</v>
      </c>
      <c r="AS108" s="248">
        <f t="shared" si="495"/>
        <v>0</v>
      </c>
      <c r="AT108" s="249">
        <f t="shared" si="496"/>
        <v>0</v>
      </c>
      <c r="AU108" s="250">
        <f aca="true" t="shared" si="516" ref="AU108:AU119">Z108</f>
        <v>0</v>
      </c>
      <c r="AV108" s="251">
        <f aca="true" t="shared" si="517" ref="AV108:AW119">Y108</f>
        <v>480</v>
      </c>
      <c r="AW108" s="154">
        <f t="shared" si="517"/>
        <v>0</v>
      </c>
      <c r="AX108" s="155">
        <f t="shared" si="437"/>
        <v>480</v>
      </c>
      <c r="AZ108" s="195">
        <f t="shared" si="407"/>
        <v>94</v>
      </c>
      <c r="BA108" s="211" t="str">
        <f aca="true" t="shared" si="518" ref="BA108:BA122">AJ108</f>
        <v>MADFARM 1</v>
      </c>
      <c r="BB108" s="269"/>
      <c r="BC108" s="269"/>
      <c r="BD108" s="270"/>
      <c r="BE108" s="290"/>
      <c r="BF108" s="291"/>
      <c r="BG108" s="104"/>
      <c r="BH108" s="105">
        <f t="shared" si="498"/>
        <v>42582</v>
      </c>
      <c r="BI108" s="250">
        <f aca="true" t="shared" si="519" ref="BI108:BI123">BJ108</f>
        <v>0</v>
      </c>
      <c r="BJ108" s="286">
        <f aca="true" t="shared" si="520" ref="BJ108:BJ119">Z108</f>
        <v>0</v>
      </c>
    </row>
    <row r="109" spans="1:62" s="5" customFormat="1" ht="12.75">
      <c r="A109" s="36">
        <f t="shared" si="504"/>
        <v>95</v>
      </c>
      <c r="B109" s="42" t="str">
        <f t="shared" si="475"/>
        <v>MADFARM 2</v>
      </c>
      <c r="C109" s="61"/>
      <c r="D109" s="61"/>
      <c r="E109" s="62"/>
      <c r="F109" s="64"/>
      <c r="G109" s="64"/>
      <c r="H109" s="307">
        <f t="shared" si="505"/>
        <v>0</v>
      </c>
      <c r="I109" s="102" t="str">
        <f t="shared" si="373"/>
        <v>OK</v>
      </c>
      <c r="J109" s="108">
        <f t="shared" si="187"/>
        <v>95</v>
      </c>
      <c r="K109" s="42" t="str">
        <f t="shared" si="506"/>
        <v>MADFARM 2</v>
      </c>
      <c r="L109" s="104">
        <f t="shared" si="507"/>
        <v>0</v>
      </c>
      <c r="M109" s="105" t="str">
        <f t="shared" si="508"/>
        <v>0</v>
      </c>
      <c r="N109" s="106">
        <f t="shared" si="509"/>
        <v>0</v>
      </c>
      <c r="O109" s="107"/>
      <c r="P109" s="107"/>
      <c r="Q109" s="132">
        <f t="shared" si="510"/>
        <v>0</v>
      </c>
      <c r="R109" s="132">
        <f t="shared" si="511"/>
        <v>0</v>
      </c>
      <c r="S109" s="132">
        <f t="shared" si="512"/>
        <v>0</v>
      </c>
      <c r="T109" s="107"/>
      <c r="U109" s="141"/>
      <c r="V109" s="135">
        <f t="shared" si="513"/>
        <v>0</v>
      </c>
      <c r="W109" s="135">
        <f t="shared" si="490"/>
        <v>0</v>
      </c>
      <c r="X109" s="135">
        <f t="shared" si="491"/>
        <v>0</v>
      </c>
      <c r="Y109" s="153">
        <f t="shared" si="514"/>
        <v>0</v>
      </c>
      <c r="Z109" s="154"/>
      <c r="AA109" s="167"/>
      <c r="AB109" s="155">
        <f t="shared" si="515"/>
        <v>0</v>
      </c>
      <c r="AD109" s="156"/>
      <c r="AE109" s="157">
        <f t="shared" si="384"/>
        <v>0</v>
      </c>
      <c r="AF109" s="156"/>
      <c r="AG109" s="157">
        <f t="shared" si="385"/>
        <v>0</v>
      </c>
      <c r="AI109" s="195">
        <f t="shared" si="366"/>
        <v>95</v>
      </c>
      <c r="AJ109" s="216" t="s">
        <v>174</v>
      </c>
      <c r="AK109" s="212"/>
      <c r="AL109" s="213"/>
      <c r="AM109" s="205"/>
      <c r="AN109" s="214"/>
      <c r="AO109" s="104">
        <f t="shared" si="492"/>
        <v>0</v>
      </c>
      <c r="AP109" s="105" t="str">
        <f t="shared" si="493"/>
        <v>0</v>
      </c>
      <c r="AQ109" s="106">
        <f t="shared" si="494"/>
        <v>0</v>
      </c>
      <c r="AR109" s="135">
        <f t="shared" si="435"/>
        <v>0</v>
      </c>
      <c r="AS109" s="248">
        <f t="shared" si="495"/>
        <v>0</v>
      </c>
      <c r="AT109" s="249">
        <f t="shared" si="496"/>
        <v>0</v>
      </c>
      <c r="AU109" s="250">
        <f t="shared" si="516"/>
        <v>0</v>
      </c>
      <c r="AV109" s="251">
        <f t="shared" si="517"/>
        <v>0</v>
      </c>
      <c r="AW109" s="154">
        <f t="shared" si="517"/>
        <v>0</v>
      </c>
      <c r="AX109" s="155">
        <f t="shared" si="437"/>
        <v>0</v>
      </c>
      <c r="AZ109" s="195">
        <f t="shared" si="407"/>
        <v>95</v>
      </c>
      <c r="BA109" s="211" t="str">
        <f t="shared" si="518"/>
        <v>MADFARM 2</v>
      </c>
      <c r="BB109" s="269"/>
      <c r="BC109" s="269"/>
      <c r="BD109" s="270"/>
      <c r="BE109" s="290"/>
      <c r="BF109" s="291"/>
      <c r="BG109" s="104">
        <f>D109</f>
        <v>0</v>
      </c>
      <c r="BH109" s="105" t="str">
        <f t="shared" si="498"/>
        <v>0</v>
      </c>
      <c r="BI109" s="250">
        <f t="shared" si="519"/>
        <v>0</v>
      </c>
      <c r="BJ109" s="286">
        <f t="shared" si="520"/>
        <v>0</v>
      </c>
    </row>
    <row r="110" spans="1:62" s="6" customFormat="1" ht="13.5">
      <c r="A110" s="36">
        <f t="shared" si="504"/>
        <v>96</v>
      </c>
      <c r="B110" s="47" t="str">
        <f t="shared" si="475"/>
        <v>TOTAL MADFARM</v>
      </c>
      <c r="C110" s="308"/>
      <c r="D110" s="308"/>
      <c r="E110" s="309"/>
      <c r="F110" s="310">
        <f aca="true" t="shared" si="521" ref="F110:H110">SUM(F108:F109)</f>
        <v>0</v>
      </c>
      <c r="G110" s="311">
        <f t="shared" si="521"/>
        <v>480</v>
      </c>
      <c r="H110" s="312">
        <f t="shared" si="521"/>
        <v>480</v>
      </c>
      <c r="I110" s="102" t="str">
        <f t="shared" si="373"/>
        <v>OK</v>
      </c>
      <c r="J110" s="108">
        <f aca="true" t="shared" si="522" ref="J110:J122">AI110</f>
        <v>96</v>
      </c>
      <c r="K110" s="47" t="str">
        <f t="shared" si="506"/>
        <v>TOTAL MADFARM</v>
      </c>
      <c r="L110" s="120"/>
      <c r="M110" s="121"/>
      <c r="N110" s="332">
        <f aca="true" t="shared" si="523" ref="N110:T110">SUM(N108:N109)</f>
        <v>480</v>
      </c>
      <c r="O110" s="122">
        <f t="shared" si="523"/>
        <v>0</v>
      </c>
      <c r="P110" s="122">
        <f t="shared" si="523"/>
        <v>0</v>
      </c>
      <c r="Q110" s="122">
        <f t="shared" si="523"/>
        <v>0</v>
      </c>
      <c r="R110" s="122">
        <f t="shared" si="523"/>
        <v>0</v>
      </c>
      <c r="S110" s="122">
        <f t="shared" si="523"/>
        <v>0</v>
      </c>
      <c r="T110" s="122">
        <f t="shared" si="523"/>
        <v>0</v>
      </c>
      <c r="U110" s="339">
        <f aca="true" t="shared" si="524" ref="U110:Z110">SUM(U108:U109)</f>
        <v>0</v>
      </c>
      <c r="V110" s="122">
        <f t="shared" si="524"/>
        <v>0</v>
      </c>
      <c r="W110" s="122">
        <f t="shared" si="524"/>
        <v>0</v>
      </c>
      <c r="X110" s="122">
        <f t="shared" si="524"/>
        <v>480</v>
      </c>
      <c r="Y110" s="168">
        <f t="shared" si="524"/>
        <v>480</v>
      </c>
      <c r="Z110" s="169">
        <f t="shared" si="524"/>
        <v>0</v>
      </c>
      <c r="AA110" s="170"/>
      <c r="AB110" s="171">
        <f>SUM(AB108:AB109)</f>
        <v>480</v>
      </c>
      <c r="AD110" s="156"/>
      <c r="AE110" s="157">
        <f t="shared" si="384"/>
        <v>0</v>
      </c>
      <c r="AF110" s="156"/>
      <c r="AG110" s="157">
        <f t="shared" si="385"/>
        <v>480</v>
      </c>
      <c r="AI110" s="195">
        <f t="shared" si="366"/>
        <v>96</v>
      </c>
      <c r="AJ110" s="206" t="s">
        <v>175</v>
      </c>
      <c r="AK110" s="207"/>
      <c r="AL110" s="208"/>
      <c r="AM110" s="209"/>
      <c r="AN110" s="210"/>
      <c r="AO110" s="252"/>
      <c r="AP110" s="253"/>
      <c r="AQ110" s="254">
        <f aca="true" t="shared" si="525" ref="AQ110:AT110">SUM(AQ108:AQ109)</f>
        <v>480</v>
      </c>
      <c r="AR110" s="254">
        <f t="shared" si="525"/>
        <v>480</v>
      </c>
      <c r="AS110" s="254">
        <f t="shared" si="525"/>
        <v>0</v>
      </c>
      <c r="AT110" s="255">
        <f t="shared" si="525"/>
        <v>0</v>
      </c>
      <c r="AU110" s="256">
        <f t="shared" si="516"/>
        <v>0</v>
      </c>
      <c r="AV110" s="257">
        <f t="shared" si="517"/>
        <v>480</v>
      </c>
      <c r="AW110" s="266">
        <f t="shared" si="517"/>
        <v>0</v>
      </c>
      <c r="AX110" s="267">
        <f>SUM(AX108:AX109)</f>
        <v>480</v>
      </c>
      <c r="AZ110" s="195">
        <f t="shared" si="407"/>
        <v>96</v>
      </c>
      <c r="BA110" s="385" t="str">
        <f t="shared" si="518"/>
        <v>TOTAL MADFARM</v>
      </c>
      <c r="BB110" s="271"/>
      <c r="BC110" s="271"/>
      <c r="BD110" s="272"/>
      <c r="BE110" s="292"/>
      <c r="BF110" s="293"/>
      <c r="BG110" s="252"/>
      <c r="BH110" s="253"/>
      <c r="BI110" s="256">
        <f t="shared" si="519"/>
        <v>0</v>
      </c>
      <c r="BJ110" s="289">
        <f t="shared" si="520"/>
        <v>0</v>
      </c>
    </row>
    <row r="111" spans="1:62" s="5" customFormat="1" ht="12.75">
      <c r="A111" s="36">
        <f t="shared" si="504"/>
        <v>97</v>
      </c>
      <c r="B111" s="42" t="str">
        <f t="shared" si="475"/>
        <v>MARAMEDPHARM BM</v>
      </c>
      <c r="C111" s="56"/>
      <c r="D111" s="56"/>
      <c r="E111" s="57"/>
      <c r="F111" s="59"/>
      <c r="G111" s="59"/>
      <c r="H111" s="306">
        <f t="shared" si="505"/>
        <v>0</v>
      </c>
      <c r="I111" s="102" t="str">
        <f t="shared" si="373"/>
        <v>OK</v>
      </c>
      <c r="J111" s="108">
        <f t="shared" si="522"/>
        <v>97</v>
      </c>
      <c r="K111" s="42" t="str">
        <f t="shared" si="506"/>
        <v>MARAMEDPHARM BM</v>
      </c>
      <c r="L111" s="104">
        <f t="shared" si="507"/>
        <v>0</v>
      </c>
      <c r="M111" s="105" t="str">
        <f t="shared" si="508"/>
        <v>0</v>
      </c>
      <c r="N111" s="106">
        <f t="shared" si="509"/>
        <v>0</v>
      </c>
      <c r="O111" s="107"/>
      <c r="P111" s="107"/>
      <c r="Q111" s="132">
        <f t="shared" si="510"/>
        <v>0</v>
      </c>
      <c r="R111" s="132">
        <f t="shared" si="511"/>
        <v>0</v>
      </c>
      <c r="S111" s="132">
        <f t="shared" si="512"/>
        <v>0</v>
      </c>
      <c r="T111" s="107"/>
      <c r="U111" s="142"/>
      <c r="V111" s="135">
        <f t="shared" si="513"/>
        <v>0</v>
      </c>
      <c r="W111" s="135">
        <f aca="true" t="shared" si="526" ref="W111:W115">F111-O111-Q111-T111</f>
        <v>0</v>
      </c>
      <c r="X111" s="135">
        <f aca="true" t="shared" si="527" ref="X111:X115">G111-P111-R111-U111</f>
        <v>0</v>
      </c>
      <c r="Y111" s="153">
        <f t="shared" si="514"/>
        <v>0</v>
      </c>
      <c r="Z111" s="154"/>
      <c r="AA111" s="167"/>
      <c r="AB111" s="155">
        <f t="shared" si="515"/>
        <v>0</v>
      </c>
      <c r="AD111" s="156"/>
      <c r="AE111" s="157">
        <f t="shared" si="384"/>
        <v>0</v>
      </c>
      <c r="AF111" s="156"/>
      <c r="AG111" s="157">
        <f t="shared" si="385"/>
        <v>0</v>
      </c>
      <c r="AI111" s="195">
        <f t="shared" si="366"/>
        <v>97</v>
      </c>
      <c r="AJ111" s="363" t="s">
        <v>176</v>
      </c>
      <c r="AK111" s="212"/>
      <c r="AL111" s="213"/>
      <c r="AM111" s="205"/>
      <c r="AN111" s="214"/>
      <c r="AO111" s="104">
        <f aca="true" t="shared" si="528" ref="AO111:AO115">L111</f>
        <v>0</v>
      </c>
      <c r="AP111" s="105" t="str">
        <f aca="true" t="shared" si="529" ref="AP111:AP115">IF(M111=0,"0",M111)</f>
        <v>0</v>
      </c>
      <c r="AQ111" s="106">
        <f aca="true" t="shared" si="530" ref="AQ111:AQ115">N111</f>
        <v>0</v>
      </c>
      <c r="AR111" s="135">
        <f aca="true" t="shared" si="531" ref="AR111:AR115">AQ111-AS111</f>
        <v>0</v>
      </c>
      <c r="AS111" s="248">
        <f aca="true" t="shared" si="532" ref="AS111:AS115">V111</f>
        <v>0</v>
      </c>
      <c r="AT111" s="249">
        <f aca="true" t="shared" si="533" ref="AT111:AT115">O111+P111+S111</f>
        <v>0</v>
      </c>
      <c r="AU111" s="250">
        <f t="shared" si="516"/>
        <v>0</v>
      </c>
      <c r="AV111" s="251">
        <f t="shared" si="517"/>
        <v>0</v>
      </c>
      <c r="AW111" s="154">
        <f t="shared" si="517"/>
        <v>0</v>
      </c>
      <c r="AX111" s="155">
        <f aca="true" t="shared" si="534" ref="AX111:AX115">AR111-AT111</f>
        <v>0</v>
      </c>
      <c r="AZ111" s="195">
        <f t="shared" si="407"/>
        <v>97</v>
      </c>
      <c r="BA111" s="211" t="str">
        <f t="shared" si="518"/>
        <v>MARAMEDPHARM BM</v>
      </c>
      <c r="BB111" s="269"/>
      <c r="BC111" s="269"/>
      <c r="BD111" s="270"/>
      <c r="BE111" s="290"/>
      <c r="BF111" s="291"/>
      <c r="BG111" s="104"/>
      <c r="BH111" s="105" t="str">
        <f aca="true" t="shared" si="535" ref="BH111:BH115">IF(E111=0,"0",E111)</f>
        <v>0</v>
      </c>
      <c r="BI111" s="250">
        <f t="shared" si="519"/>
        <v>0</v>
      </c>
      <c r="BJ111" s="286">
        <f t="shared" si="520"/>
        <v>0</v>
      </c>
    </row>
    <row r="112" spans="1:62" s="5" customFormat="1" ht="12.75">
      <c r="A112" s="36">
        <f t="shared" si="504"/>
        <v>98</v>
      </c>
      <c r="B112" s="42" t="str">
        <f t="shared" si="475"/>
        <v>MARAMEDPHARM MOISEI</v>
      </c>
      <c r="C112" s="61" t="s">
        <v>177</v>
      </c>
      <c r="D112" s="61">
        <v>428</v>
      </c>
      <c r="E112" s="62">
        <v>42582</v>
      </c>
      <c r="F112" s="64"/>
      <c r="G112" s="64">
        <v>120</v>
      </c>
      <c r="H112" s="307">
        <f t="shared" si="505"/>
        <v>120</v>
      </c>
      <c r="I112" s="102" t="str">
        <f t="shared" si="373"/>
        <v>OK</v>
      </c>
      <c r="J112" s="108">
        <f t="shared" si="522"/>
        <v>98</v>
      </c>
      <c r="K112" s="42" t="str">
        <f t="shared" si="506"/>
        <v>MARAMEDPHARM MOISEI</v>
      </c>
      <c r="L112" s="104">
        <f t="shared" si="507"/>
        <v>428</v>
      </c>
      <c r="M112" s="105">
        <f t="shared" si="508"/>
        <v>42582</v>
      </c>
      <c r="N112" s="106">
        <f t="shared" si="509"/>
        <v>120</v>
      </c>
      <c r="O112" s="107"/>
      <c r="P112" s="107"/>
      <c r="Q112" s="132">
        <f t="shared" si="510"/>
        <v>0</v>
      </c>
      <c r="R112" s="132">
        <f t="shared" si="511"/>
        <v>0</v>
      </c>
      <c r="S112" s="132">
        <f t="shared" si="512"/>
        <v>0</v>
      </c>
      <c r="T112" s="107"/>
      <c r="U112" s="141"/>
      <c r="V112" s="135">
        <f t="shared" si="513"/>
        <v>0</v>
      </c>
      <c r="W112" s="135">
        <f t="shared" si="526"/>
        <v>0</v>
      </c>
      <c r="X112" s="135">
        <f t="shared" si="527"/>
        <v>120</v>
      </c>
      <c r="Y112" s="153">
        <f t="shared" si="514"/>
        <v>0</v>
      </c>
      <c r="Z112" s="154">
        <v>120</v>
      </c>
      <c r="AA112" s="167" t="s">
        <v>178</v>
      </c>
      <c r="AB112" s="155">
        <f t="shared" si="515"/>
        <v>120</v>
      </c>
      <c r="AD112" s="156"/>
      <c r="AE112" s="157">
        <f t="shared" si="384"/>
        <v>0</v>
      </c>
      <c r="AF112" s="156"/>
      <c r="AG112" s="157">
        <f t="shared" si="385"/>
        <v>120</v>
      </c>
      <c r="AI112" s="195">
        <f t="shared" si="366"/>
        <v>98</v>
      </c>
      <c r="AJ112" s="364" t="s">
        <v>179</v>
      </c>
      <c r="AK112" s="212"/>
      <c r="AL112" s="213"/>
      <c r="AM112" s="205"/>
      <c r="AN112" s="214"/>
      <c r="AO112" s="104">
        <f t="shared" si="528"/>
        <v>428</v>
      </c>
      <c r="AP112" s="105">
        <f t="shared" si="529"/>
        <v>42582</v>
      </c>
      <c r="AQ112" s="106">
        <f t="shared" si="530"/>
        <v>120</v>
      </c>
      <c r="AR112" s="135">
        <f t="shared" si="531"/>
        <v>120</v>
      </c>
      <c r="AS112" s="248">
        <f t="shared" si="532"/>
        <v>0</v>
      </c>
      <c r="AT112" s="249">
        <f t="shared" si="533"/>
        <v>0</v>
      </c>
      <c r="AU112" s="250">
        <f t="shared" si="516"/>
        <v>120</v>
      </c>
      <c r="AV112" s="251">
        <f t="shared" si="517"/>
        <v>0</v>
      </c>
      <c r="AW112" s="154">
        <f t="shared" si="517"/>
        <v>120</v>
      </c>
      <c r="AX112" s="155">
        <f t="shared" si="534"/>
        <v>120</v>
      </c>
      <c r="AZ112" s="195">
        <f t="shared" si="407"/>
        <v>98</v>
      </c>
      <c r="BA112" s="211" t="str">
        <f t="shared" si="518"/>
        <v>MARAMEDPHARM MOISEI</v>
      </c>
      <c r="BB112" s="269"/>
      <c r="BC112" s="269"/>
      <c r="BD112" s="270"/>
      <c r="BE112" s="290"/>
      <c r="BF112" s="291"/>
      <c r="BG112" s="104">
        <f>D112</f>
        <v>428</v>
      </c>
      <c r="BH112" s="105">
        <f t="shared" si="535"/>
        <v>42582</v>
      </c>
      <c r="BI112" s="250">
        <f t="shared" si="519"/>
        <v>120</v>
      </c>
      <c r="BJ112" s="286">
        <f t="shared" si="520"/>
        <v>120</v>
      </c>
    </row>
    <row r="113" spans="1:62" s="6" customFormat="1" ht="13.5">
      <c r="A113" s="36">
        <f t="shared" si="504"/>
        <v>99</v>
      </c>
      <c r="B113" s="47" t="str">
        <f t="shared" si="475"/>
        <v>TOTAL MARAMEDPHARM</v>
      </c>
      <c r="C113" s="319"/>
      <c r="D113" s="319"/>
      <c r="E113" s="320"/>
      <c r="F113" s="321">
        <f aca="true" t="shared" si="536" ref="F113:H113">SUM(F111:F112)</f>
        <v>0</v>
      </c>
      <c r="G113" s="322">
        <f t="shared" si="536"/>
        <v>120</v>
      </c>
      <c r="H113" s="312">
        <f t="shared" si="536"/>
        <v>120</v>
      </c>
      <c r="I113" s="102" t="str">
        <f t="shared" si="373"/>
        <v>OK</v>
      </c>
      <c r="J113" s="108">
        <f t="shared" si="522"/>
        <v>99</v>
      </c>
      <c r="K113" s="47" t="str">
        <f t="shared" si="506"/>
        <v>TOTAL MARAMEDPHARM</v>
      </c>
      <c r="L113" s="120"/>
      <c r="M113" s="121"/>
      <c r="N113" s="332">
        <f aca="true" t="shared" si="537" ref="N113:T113">SUM(N111:N112)</f>
        <v>120</v>
      </c>
      <c r="O113" s="122">
        <f t="shared" si="537"/>
        <v>0</v>
      </c>
      <c r="P113" s="122">
        <f t="shared" si="537"/>
        <v>0</v>
      </c>
      <c r="Q113" s="122">
        <f t="shared" si="537"/>
        <v>0</v>
      </c>
      <c r="R113" s="122">
        <f t="shared" si="537"/>
        <v>0</v>
      </c>
      <c r="S113" s="122">
        <f t="shared" si="537"/>
        <v>0</v>
      </c>
      <c r="T113" s="122">
        <f t="shared" si="537"/>
        <v>0</v>
      </c>
      <c r="U113" s="339">
        <f aca="true" t="shared" si="538" ref="U113:Z113">SUM(U111:U112)</f>
        <v>0</v>
      </c>
      <c r="V113" s="122">
        <f t="shared" si="538"/>
        <v>0</v>
      </c>
      <c r="W113" s="122">
        <f t="shared" si="538"/>
        <v>0</v>
      </c>
      <c r="X113" s="122">
        <f t="shared" si="538"/>
        <v>120</v>
      </c>
      <c r="Y113" s="168">
        <f t="shared" si="538"/>
        <v>0</v>
      </c>
      <c r="Z113" s="169">
        <f t="shared" si="538"/>
        <v>120</v>
      </c>
      <c r="AA113" s="170"/>
      <c r="AB113" s="171">
        <f>SUM(AB111:AB112)</f>
        <v>120</v>
      </c>
      <c r="AD113" s="156"/>
      <c r="AE113" s="157">
        <f t="shared" si="384"/>
        <v>0</v>
      </c>
      <c r="AF113" s="156"/>
      <c r="AG113" s="157">
        <f t="shared" si="385"/>
        <v>120</v>
      </c>
      <c r="AI113" s="195">
        <f t="shared" si="366"/>
        <v>99</v>
      </c>
      <c r="AJ113" s="365" t="s">
        <v>180</v>
      </c>
      <c r="AK113" s="207"/>
      <c r="AL113" s="208"/>
      <c r="AM113" s="209"/>
      <c r="AN113" s="210"/>
      <c r="AO113" s="252"/>
      <c r="AP113" s="253"/>
      <c r="AQ113" s="254">
        <f aca="true" t="shared" si="539" ref="AQ113:AT113">SUM(AQ111:AQ112)</f>
        <v>120</v>
      </c>
      <c r="AR113" s="254">
        <f t="shared" si="539"/>
        <v>120</v>
      </c>
      <c r="AS113" s="254">
        <f t="shared" si="539"/>
        <v>0</v>
      </c>
      <c r="AT113" s="255">
        <f t="shared" si="539"/>
        <v>0</v>
      </c>
      <c r="AU113" s="256">
        <f t="shared" si="516"/>
        <v>120</v>
      </c>
      <c r="AV113" s="257">
        <f t="shared" si="517"/>
        <v>0</v>
      </c>
      <c r="AW113" s="266">
        <f t="shared" si="517"/>
        <v>120</v>
      </c>
      <c r="AX113" s="267">
        <f>SUM(AX111:AX112)</f>
        <v>120</v>
      </c>
      <c r="AZ113" s="195">
        <f t="shared" si="407"/>
        <v>99</v>
      </c>
      <c r="BA113" s="385" t="str">
        <f t="shared" si="518"/>
        <v>TOTAL MARAMEDPHARM</v>
      </c>
      <c r="BB113" s="271"/>
      <c r="BC113" s="271"/>
      <c r="BD113" s="272"/>
      <c r="BE113" s="292"/>
      <c r="BF113" s="293"/>
      <c r="BG113" s="252"/>
      <c r="BH113" s="253"/>
      <c r="BI113" s="256">
        <f t="shared" si="519"/>
        <v>120</v>
      </c>
      <c r="BJ113" s="289">
        <f t="shared" si="520"/>
        <v>120</v>
      </c>
    </row>
    <row r="114" spans="1:62" s="5" customFormat="1" ht="12.75">
      <c r="A114" s="36">
        <f aca="true" t="shared" si="540" ref="A114:B122">AI114</f>
        <v>100</v>
      </c>
      <c r="B114" s="42" t="str">
        <f t="shared" si="540"/>
        <v>MENTHAE</v>
      </c>
      <c r="C114" s="69" t="s">
        <v>181</v>
      </c>
      <c r="D114" s="69">
        <v>725</v>
      </c>
      <c r="E114" s="70">
        <v>42582</v>
      </c>
      <c r="F114" s="71"/>
      <c r="G114" s="72">
        <v>360</v>
      </c>
      <c r="H114" s="306">
        <f aca="true" t="shared" si="541" ref="H114:H118">F114+G114</f>
        <v>360</v>
      </c>
      <c r="I114" s="102" t="str">
        <f t="shared" si="373"/>
        <v>OK</v>
      </c>
      <c r="J114" s="108">
        <f aca="true" t="shared" si="542" ref="J114:K116">AI114</f>
        <v>100</v>
      </c>
      <c r="K114" s="42" t="str">
        <f t="shared" si="542"/>
        <v>MENTHAE</v>
      </c>
      <c r="L114" s="104">
        <f aca="true" t="shared" si="543" ref="L114:L118">D114</f>
        <v>725</v>
      </c>
      <c r="M114" s="105">
        <f aca="true" t="shared" si="544" ref="M114:M118">IF(E114=0,"0",E114)</f>
        <v>42582</v>
      </c>
      <c r="N114" s="106">
        <f aca="true" t="shared" si="545" ref="N114:N118">H114</f>
        <v>360</v>
      </c>
      <c r="O114" s="107"/>
      <c r="P114" s="107"/>
      <c r="Q114" s="132">
        <f aca="true" t="shared" si="546" ref="Q114:Q118">IF(F114-O114-T114-AE114&gt;0,F114-O114-T114-AE114,0)</f>
        <v>0</v>
      </c>
      <c r="R114" s="132">
        <f aca="true" t="shared" si="547" ref="R114:R118">IF(G114-P114-U114-AG114&gt;0,G114-P114-U114-AG114,0)</f>
        <v>0</v>
      </c>
      <c r="S114" s="132">
        <f aca="true" t="shared" si="548" ref="S114:S118">Q114+R114</f>
        <v>0</v>
      </c>
      <c r="T114" s="107"/>
      <c r="U114" s="142"/>
      <c r="V114" s="135">
        <f aca="true" t="shared" si="549" ref="V114:V118">T114+U114</f>
        <v>0</v>
      </c>
      <c r="W114" s="135">
        <f t="shared" si="526"/>
        <v>0</v>
      </c>
      <c r="X114" s="135">
        <f t="shared" si="527"/>
        <v>360</v>
      </c>
      <c r="Y114" s="153">
        <f aca="true" t="shared" si="550" ref="Y114:Y118">AB114-Z114</f>
        <v>360</v>
      </c>
      <c r="Z114" s="154"/>
      <c r="AA114" s="167"/>
      <c r="AB114" s="155">
        <f aca="true" t="shared" si="551" ref="AB114:AB118">W114+X114</f>
        <v>360</v>
      </c>
      <c r="AD114" s="156"/>
      <c r="AE114" s="157">
        <f t="shared" si="384"/>
        <v>0</v>
      </c>
      <c r="AF114" s="156"/>
      <c r="AG114" s="157">
        <f t="shared" si="385"/>
        <v>360</v>
      </c>
      <c r="AI114" s="195">
        <f t="shared" si="366"/>
        <v>100</v>
      </c>
      <c r="AJ114" s="363" t="s">
        <v>182</v>
      </c>
      <c r="AK114" s="212"/>
      <c r="AL114" s="213"/>
      <c r="AM114" s="205"/>
      <c r="AN114" s="214"/>
      <c r="AO114" s="104">
        <f t="shared" si="528"/>
        <v>725</v>
      </c>
      <c r="AP114" s="105">
        <f t="shared" si="529"/>
        <v>42582</v>
      </c>
      <c r="AQ114" s="106">
        <f t="shared" si="530"/>
        <v>360</v>
      </c>
      <c r="AR114" s="135">
        <f t="shared" si="531"/>
        <v>360</v>
      </c>
      <c r="AS114" s="248">
        <f t="shared" si="532"/>
        <v>0</v>
      </c>
      <c r="AT114" s="249">
        <f t="shared" si="533"/>
        <v>0</v>
      </c>
      <c r="AU114" s="250">
        <f t="shared" si="516"/>
        <v>0</v>
      </c>
      <c r="AV114" s="251">
        <f aca="true" t="shared" si="552" ref="AV114:AW116">Y114</f>
        <v>360</v>
      </c>
      <c r="AW114" s="154">
        <f t="shared" si="552"/>
        <v>0</v>
      </c>
      <c r="AX114" s="155">
        <f t="shared" si="534"/>
        <v>360</v>
      </c>
      <c r="AZ114" s="195">
        <f t="shared" si="407"/>
        <v>100</v>
      </c>
      <c r="BA114" s="211" t="str">
        <f t="shared" si="518"/>
        <v>MENTHAE</v>
      </c>
      <c r="BB114" s="269"/>
      <c r="BC114" s="269"/>
      <c r="BD114" s="270"/>
      <c r="BE114" s="290"/>
      <c r="BF114" s="291"/>
      <c r="BG114" s="104"/>
      <c r="BH114" s="105">
        <f t="shared" si="535"/>
        <v>42582</v>
      </c>
      <c r="BI114" s="250">
        <f t="shared" si="519"/>
        <v>0</v>
      </c>
      <c r="BJ114" s="286">
        <f t="shared" si="520"/>
        <v>0</v>
      </c>
    </row>
    <row r="115" spans="1:62" s="5" customFormat="1" ht="12.75">
      <c r="A115" s="36">
        <f t="shared" si="540"/>
        <v>101</v>
      </c>
      <c r="B115" s="42" t="str">
        <f t="shared" si="540"/>
        <v>MENTHAE</v>
      </c>
      <c r="C115" s="43"/>
      <c r="D115" s="43"/>
      <c r="E115" s="79"/>
      <c r="F115" s="45"/>
      <c r="G115" s="45"/>
      <c r="H115" s="307">
        <f t="shared" si="541"/>
        <v>0</v>
      </c>
      <c r="I115" s="102" t="str">
        <f t="shared" si="373"/>
        <v>OK</v>
      </c>
      <c r="J115" s="108">
        <f t="shared" si="542"/>
        <v>101</v>
      </c>
      <c r="K115" s="42" t="str">
        <f t="shared" si="542"/>
        <v>MENTHAE</v>
      </c>
      <c r="L115" s="104">
        <f t="shared" si="543"/>
        <v>0</v>
      </c>
      <c r="M115" s="105" t="str">
        <f t="shared" si="544"/>
        <v>0</v>
      </c>
      <c r="N115" s="106">
        <f t="shared" si="545"/>
        <v>0</v>
      </c>
      <c r="O115" s="107"/>
      <c r="P115" s="107"/>
      <c r="Q115" s="132">
        <f t="shared" si="546"/>
        <v>0</v>
      </c>
      <c r="R115" s="132">
        <f t="shared" si="547"/>
        <v>0</v>
      </c>
      <c r="S115" s="132">
        <f t="shared" si="548"/>
        <v>0</v>
      </c>
      <c r="T115" s="107"/>
      <c r="U115" s="141"/>
      <c r="V115" s="135">
        <f t="shared" si="549"/>
        <v>0</v>
      </c>
      <c r="W115" s="135">
        <f t="shared" si="526"/>
        <v>0</v>
      </c>
      <c r="X115" s="135">
        <f t="shared" si="527"/>
        <v>0</v>
      </c>
      <c r="Y115" s="153">
        <f t="shared" si="550"/>
        <v>0</v>
      </c>
      <c r="Z115" s="154"/>
      <c r="AA115" s="167"/>
      <c r="AB115" s="155">
        <f t="shared" si="551"/>
        <v>0</v>
      </c>
      <c r="AD115" s="156"/>
      <c r="AE115" s="157">
        <f t="shared" si="384"/>
        <v>0</v>
      </c>
      <c r="AF115" s="156"/>
      <c r="AG115" s="157">
        <f t="shared" si="385"/>
        <v>0</v>
      </c>
      <c r="AI115" s="195">
        <f t="shared" si="366"/>
        <v>101</v>
      </c>
      <c r="AJ115" s="364" t="s">
        <v>182</v>
      </c>
      <c r="AK115" s="212"/>
      <c r="AL115" s="213"/>
      <c r="AM115" s="205"/>
      <c r="AN115" s="214"/>
      <c r="AO115" s="104">
        <f t="shared" si="528"/>
        <v>0</v>
      </c>
      <c r="AP115" s="105" t="str">
        <f t="shared" si="529"/>
        <v>0</v>
      </c>
      <c r="AQ115" s="106">
        <f t="shared" si="530"/>
        <v>0</v>
      </c>
      <c r="AR115" s="135">
        <f t="shared" si="531"/>
        <v>0</v>
      </c>
      <c r="AS115" s="248">
        <f t="shared" si="532"/>
        <v>0</v>
      </c>
      <c r="AT115" s="249">
        <f t="shared" si="533"/>
        <v>0</v>
      </c>
      <c r="AU115" s="250">
        <f t="shared" si="516"/>
        <v>0</v>
      </c>
      <c r="AV115" s="251">
        <f t="shared" si="552"/>
        <v>0</v>
      </c>
      <c r="AW115" s="154">
        <f t="shared" si="552"/>
        <v>0</v>
      </c>
      <c r="AX115" s="155">
        <f t="shared" si="534"/>
        <v>0</v>
      </c>
      <c r="AZ115" s="195">
        <f t="shared" si="407"/>
        <v>101</v>
      </c>
      <c r="BA115" s="211" t="str">
        <f t="shared" si="518"/>
        <v>MENTHAE</v>
      </c>
      <c r="BB115" s="269"/>
      <c r="BC115" s="269"/>
      <c r="BD115" s="270"/>
      <c r="BE115" s="290"/>
      <c r="BF115" s="291"/>
      <c r="BG115" s="104">
        <f>D115</f>
        <v>0</v>
      </c>
      <c r="BH115" s="105" t="str">
        <f t="shared" si="535"/>
        <v>0</v>
      </c>
      <c r="BI115" s="250">
        <f t="shared" si="519"/>
        <v>0</v>
      </c>
      <c r="BJ115" s="286">
        <f t="shared" si="520"/>
        <v>0</v>
      </c>
    </row>
    <row r="116" spans="1:62" s="6" customFormat="1" ht="13.5">
      <c r="A116" s="36">
        <f t="shared" si="540"/>
        <v>102</v>
      </c>
      <c r="B116" s="47" t="str">
        <f t="shared" si="540"/>
        <v>TOTAL MENTHAE</v>
      </c>
      <c r="C116" s="319"/>
      <c r="D116" s="319"/>
      <c r="E116" s="320"/>
      <c r="F116" s="321">
        <f aca="true" t="shared" si="553" ref="F116:H116">SUM(F114:F115)</f>
        <v>0</v>
      </c>
      <c r="G116" s="322">
        <f t="shared" si="553"/>
        <v>360</v>
      </c>
      <c r="H116" s="312">
        <f t="shared" si="553"/>
        <v>360</v>
      </c>
      <c r="I116" s="102" t="str">
        <f t="shared" si="373"/>
        <v>OK</v>
      </c>
      <c r="J116" s="108">
        <f t="shared" si="542"/>
        <v>102</v>
      </c>
      <c r="K116" s="47" t="str">
        <f t="shared" si="542"/>
        <v>TOTAL MENTHAE</v>
      </c>
      <c r="L116" s="120"/>
      <c r="M116" s="121"/>
      <c r="N116" s="332">
        <f aca="true" t="shared" si="554" ref="N116:T116">SUM(N114:N115)</f>
        <v>360</v>
      </c>
      <c r="O116" s="122">
        <f t="shared" si="554"/>
        <v>0</v>
      </c>
      <c r="P116" s="122">
        <f t="shared" si="554"/>
        <v>0</v>
      </c>
      <c r="Q116" s="122">
        <f t="shared" si="554"/>
        <v>0</v>
      </c>
      <c r="R116" s="122">
        <f t="shared" si="554"/>
        <v>0</v>
      </c>
      <c r="S116" s="122">
        <f t="shared" si="554"/>
        <v>0</v>
      </c>
      <c r="T116" s="122">
        <f t="shared" si="554"/>
        <v>0</v>
      </c>
      <c r="U116" s="339">
        <f aca="true" t="shared" si="555" ref="U116:Z116">SUM(U114:U115)</f>
        <v>0</v>
      </c>
      <c r="V116" s="122">
        <f t="shared" si="555"/>
        <v>0</v>
      </c>
      <c r="W116" s="122">
        <f t="shared" si="555"/>
        <v>0</v>
      </c>
      <c r="X116" s="122">
        <f t="shared" si="555"/>
        <v>360</v>
      </c>
      <c r="Y116" s="168">
        <f t="shared" si="555"/>
        <v>360</v>
      </c>
      <c r="Z116" s="169">
        <f t="shared" si="555"/>
        <v>0</v>
      </c>
      <c r="AA116" s="170"/>
      <c r="AB116" s="171">
        <f>SUM(AB114:AB115)</f>
        <v>360</v>
      </c>
      <c r="AD116" s="156"/>
      <c r="AE116" s="157">
        <f t="shared" si="384"/>
        <v>0</v>
      </c>
      <c r="AF116" s="156"/>
      <c r="AG116" s="157">
        <f t="shared" si="385"/>
        <v>360</v>
      </c>
      <c r="AI116" s="195">
        <f t="shared" si="366"/>
        <v>102</v>
      </c>
      <c r="AJ116" s="365" t="s">
        <v>183</v>
      </c>
      <c r="AK116" s="207"/>
      <c r="AL116" s="208"/>
      <c r="AM116" s="209"/>
      <c r="AN116" s="210"/>
      <c r="AO116" s="252"/>
      <c r="AP116" s="253"/>
      <c r="AQ116" s="254">
        <f aca="true" t="shared" si="556" ref="AQ116:AT116">SUM(AQ114:AQ115)</f>
        <v>360</v>
      </c>
      <c r="AR116" s="254">
        <f t="shared" si="556"/>
        <v>360</v>
      </c>
      <c r="AS116" s="254">
        <f t="shared" si="556"/>
        <v>0</v>
      </c>
      <c r="AT116" s="255">
        <f t="shared" si="556"/>
        <v>0</v>
      </c>
      <c r="AU116" s="256">
        <f t="shared" si="516"/>
        <v>0</v>
      </c>
      <c r="AV116" s="257">
        <f t="shared" si="552"/>
        <v>360</v>
      </c>
      <c r="AW116" s="266">
        <f t="shared" si="552"/>
        <v>0</v>
      </c>
      <c r="AX116" s="267">
        <f>SUM(AX114:AX115)</f>
        <v>360</v>
      </c>
      <c r="AZ116" s="195">
        <f t="shared" si="407"/>
        <v>102</v>
      </c>
      <c r="BA116" s="385" t="str">
        <f t="shared" si="518"/>
        <v>TOTAL MENTHAE</v>
      </c>
      <c r="BB116" s="271"/>
      <c r="BC116" s="271"/>
      <c r="BD116" s="272"/>
      <c r="BE116" s="292"/>
      <c r="BF116" s="293"/>
      <c r="BG116" s="252"/>
      <c r="BH116" s="253"/>
      <c r="BI116" s="256">
        <f t="shared" si="519"/>
        <v>0</v>
      </c>
      <c r="BJ116" s="289">
        <f t="shared" si="520"/>
        <v>0</v>
      </c>
    </row>
    <row r="117" spans="1:62" s="5" customFormat="1" ht="12.75">
      <c r="A117" s="36">
        <f t="shared" si="540"/>
        <v>103</v>
      </c>
      <c r="B117" s="42" t="str">
        <f aca="true" t="shared" si="557" ref="B117:B122">AJ117</f>
        <v>MIHALCA FARM</v>
      </c>
      <c r="C117" s="69" t="s">
        <v>184</v>
      </c>
      <c r="D117" s="69">
        <v>29</v>
      </c>
      <c r="E117" s="70">
        <v>42582</v>
      </c>
      <c r="F117" s="71"/>
      <c r="G117" s="72">
        <v>360</v>
      </c>
      <c r="H117" s="306">
        <f t="shared" si="541"/>
        <v>360</v>
      </c>
      <c r="I117" s="102" t="str">
        <f t="shared" si="373"/>
        <v>OK</v>
      </c>
      <c r="J117" s="108">
        <f t="shared" si="522"/>
        <v>103</v>
      </c>
      <c r="K117" s="42" t="str">
        <f t="shared" si="506"/>
        <v>MIHALCA FARM</v>
      </c>
      <c r="L117" s="104">
        <f t="shared" si="543"/>
        <v>29</v>
      </c>
      <c r="M117" s="105">
        <f t="shared" si="544"/>
        <v>42582</v>
      </c>
      <c r="N117" s="106">
        <f t="shared" si="545"/>
        <v>360</v>
      </c>
      <c r="O117" s="107"/>
      <c r="P117" s="107"/>
      <c r="Q117" s="132">
        <f t="shared" si="546"/>
        <v>0</v>
      </c>
      <c r="R117" s="132">
        <f t="shared" si="547"/>
        <v>0</v>
      </c>
      <c r="S117" s="132">
        <f t="shared" si="548"/>
        <v>0</v>
      </c>
      <c r="T117" s="107"/>
      <c r="U117" s="142"/>
      <c r="V117" s="135">
        <f t="shared" si="549"/>
        <v>0</v>
      </c>
      <c r="W117" s="135">
        <f aca="true" t="shared" si="558" ref="W117:W121">F117-O117-Q117-T117</f>
        <v>0</v>
      </c>
      <c r="X117" s="135">
        <f aca="true" t="shared" si="559" ref="X117:X121">G117-P117-R117-U117</f>
        <v>360</v>
      </c>
      <c r="Y117" s="153">
        <f t="shared" si="550"/>
        <v>360</v>
      </c>
      <c r="Z117" s="154"/>
      <c r="AA117" s="167"/>
      <c r="AB117" s="155">
        <f t="shared" si="551"/>
        <v>360</v>
      </c>
      <c r="AD117" s="156"/>
      <c r="AE117" s="157">
        <f t="shared" si="384"/>
        <v>0</v>
      </c>
      <c r="AF117" s="156"/>
      <c r="AG117" s="157">
        <f t="shared" si="385"/>
        <v>360</v>
      </c>
      <c r="AI117" s="195">
        <f t="shared" si="366"/>
        <v>103</v>
      </c>
      <c r="AJ117" s="363" t="s">
        <v>185</v>
      </c>
      <c r="AK117" s="212"/>
      <c r="AL117" s="213"/>
      <c r="AM117" s="205"/>
      <c r="AN117" s="214"/>
      <c r="AO117" s="104">
        <f>L117</f>
        <v>29</v>
      </c>
      <c r="AP117" s="105">
        <f>IF(M117=0,"0",M117)</f>
        <v>42582</v>
      </c>
      <c r="AQ117" s="106">
        <f>N117</f>
        <v>360</v>
      </c>
      <c r="AR117" s="135">
        <f>AQ117-AS117</f>
        <v>360</v>
      </c>
      <c r="AS117" s="248">
        <f>V117</f>
        <v>0</v>
      </c>
      <c r="AT117" s="249">
        <f>O117+P117+S117</f>
        <v>0</v>
      </c>
      <c r="AU117" s="250">
        <f t="shared" si="516"/>
        <v>0</v>
      </c>
      <c r="AV117" s="251">
        <f t="shared" si="517"/>
        <v>360</v>
      </c>
      <c r="AW117" s="154">
        <f t="shared" si="517"/>
        <v>0</v>
      </c>
      <c r="AX117" s="155">
        <f>AR117-AT117</f>
        <v>360</v>
      </c>
      <c r="AZ117" s="195">
        <f t="shared" si="407"/>
        <v>103</v>
      </c>
      <c r="BA117" s="211" t="str">
        <f t="shared" si="518"/>
        <v>MIHALCA FARM</v>
      </c>
      <c r="BB117" s="269"/>
      <c r="BC117" s="269"/>
      <c r="BD117" s="270"/>
      <c r="BE117" s="290"/>
      <c r="BF117" s="291"/>
      <c r="BG117" s="104"/>
      <c r="BH117" s="105">
        <f>IF(E117=0,"0",E117)</f>
        <v>42582</v>
      </c>
      <c r="BI117" s="250">
        <f t="shared" si="519"/>
        <v>0</v>
      </c>
      <c r="BJ117" s="286">
        <f t="shared" si="520"/>
        <v>0</v>
      </c>
    </row>
    <row r="118" spans="1:62" s="5" customFormat="1" ht="12.75">
      <c r="A118" s="36">
        <f t="shared" si="540"/>
        <v>104</v>
      </c>
      <c r="B118" s="42" t="str">
        <f t="shared" si="557"/>
        <v>MIHALCA FARM</v>
      </c>
      <c r="C118" s="43"/>
      <c r="D118" s="43"/>
      <c r="E118" s="79"/>
      <c r="F118" s="45"/>
      <c r="G118" s="45"/>
      <c r="H118" s="307">
        <f t="shared" si="541"/>
        <v>0</v>
      </c>
      <c r="I118" s="102" t="str">
        <f t="shared" si="373"/>
        <v>OK</v>
      </c>
      <c r="J118" s="108">
        <f t="shared" si="522"/>
        <v>104</v>
      </c>
      <c r="K118" s="42" t="str">
        <f t="shared" si="506"/>
        <v>MIHALCA FARM</v>
      </c>
      <c r="L118" s="104">
        <f t="shared" si="543"/>
        <v>0</v>
      </c>
      <c r="M118" s="105" t="str">
        <f t="shared" si="544"/>
        <v>0</v>
      </c>
      <c r="N118" s="106">
        <f t="shared" si="545"/>
        <v>0</v>
      </c>
      <c r="O118" s="107"/>
      <c r="P118" s="107"/>
      <c r="Q118" s="132">
        <f t="shared" si="546"/>
        <v>0</v>
      </c>
      <c r="R118" s="132">
        <f t="shared" si="547"/>
        <v>0</v>
      </c>
      <c r="S118" s="132">
        <f t="shared" si="548"/>
        <v>0</v>
      </c>
      <c r="T118" s="107"/>
      <c r="U118" s="141"/>
      <c r="V118" s="135">
        <f t="shared" si="549"/>
        <v>0</v>
      </c>
      <c r="W118" s="135">
        <f t="shared" si="558"/>
        <v>0</v>
      </c>
      <c r="X118" s="135">
        <f t="shared" si="559"/>
        <v>0</v>
      </c>
      <c r="Y118" s="153">
        <f t="shared" si="550"/>
        <v>0</v>
      </c>
      <c r="Z118" s="154"/>
      <c r="AA118" s="167"/>
      <c r="AB118" s="155">
        <f t="shared" si="551"/>
        <v>0</v>
      </c>
      <c r="AD118" s="156"/>
      <c r="AE118" s="157">
        <f t="shared" si="384"/>
        <v>0</v>
      </c>
      <c r="AF118" s="156"/>
      <c r="AG118" s="157">
        <f t="shared" si="385"/>
        <v>0</v>
      </c>
      <c r="AI118" s="195">
        <f t="shared" si="366"/>
        <v>104</v>
      </c>
      <c r="AJ118" s="364" t="s">
        <v>185</v>
      </c>
      <c r="AK118" s="212"/>
      <c r="AL118" s="213"/>
      <c r="AM118" s="205"/>
      <c r="AN118" s="214"/>
      <c r="AO118" s="104">
        <f>L118</f>
        <v>0</v>
      </c>
      <c r="AP118" s="105" t="str">
        <f>IF(M118=0,"0",M118)</f>
        <v>0</v>
      </c>
      <c r="AQ118" s="106">
        <f>N118</f>
        <v>0</v>
      </c>
      <c r="AR118" s="135">
        <f>AQ118-AS118</f>
        <v>0</v>
      </c>
      <c r="AS118" s="248">
        <f>V118</f>
        <v>0</v>
      </c>
      <c r="AT118" s="249">
        <f>O118+P118+S118</f>
        <v>0</v>
      </c>
      <c r="AU118" s="250">
        <f t="shared" si="516"/>
        <v>0</v>
      </c>
      <c r="AV118" s="251">
        <f t="shared" si="517"/>
        <v>0</v>
      </c>
      <c r="AW118" s="154">
        <f t="shared" si="517"/>
        <v>0</v>
      </c>
      <c r="AX118" s="155">
        <f>AR118-AT118</f>
        <v>0</v>
      </c>
      <c r="AZ118" s="195">
        <f t="shared" si="407"/>
        <v>104</v>
      </c>
      <c r="BA118" s="211" t="str">
        <f t="shared" si="518"/>
        <v>MIHALCA FARM</v>
      </c>
      <c r="BB118" s="269"/>
      <c r="BC118" s="269"/>
      <c r="BD118" s="270"/>
      <c r="BE118" s="290"/>
      <c r="BF118" s="291"/>
      <c r="BG118" s="104">
        <f>D118</f>
        <v>0</v>
      </c>
      <c r="BH118" s="105" t="str">
        <f>IF(E118=0,"0",E118)</f>
        <v>0</v>
      </c>
      <c r="BI118" s="250">
        <f t="shared" si="519"/>
        <v>0</v>
      </c>
      <c r="BJ118" s="286">
        <f t="shared" si="520"/>
        <v>0</v>
      </c>
    </row>
    <row r="119" spans="1:62" s="6" customFormat="1" ht="13.5">
      <c r="A119" s="36">
        <f t="shared" si="540"/>
        <v>105</v>
      </c>
      <c r="B119" s="47" t="str">
        <f t="shared" si="557"/>
        <v>TOTAL MIHALCA FARM</v>
      </c>
      <c r="C119" s="319"/>
      <c r="D119" s="319"/>
      <c r="E119" s="320"/>
      <c r="F119" s="321">
        <f aca="true" t="shared" si="560" ref="F119:H119">SUM(F117:F118)</f>
        <v>0</v>
      </c>
      <c r="G119" s="322">
        <f t="shared" si="560"/>
        <v>360</v>
      </c>
      <c r="H119" s="312">
        <f t="shared" si="560"/>
        <v>360</v>
      </c>
      <c r="I119" s="102" t="str">
        <f t="shared" si="373"/>
        <v>OK</v>
      </c>
      <c r="J119" s="108">
        <f t="shared" si="522"/>
        <v>105</v>
      </c>
      <c r="K119" s="47" t="str">
        <f t="shared" si="506"/>
        <v>TOTAL MIHALCA FARM</v>
      </c>
      <c r="L119" s="120"/>
      <c r="M119" s="121"/>
      <c r="N119" s="332">
        <f aca="true" t="shared" si="561" ref="N119:Z119">SUM(N117:N118)</f>
        <v>360</v>
      </c>
      <c r="O119" s="122">
        <f t="shared" si="561"/>
        <v>0</v>
      </c>
      <c r="P119" s="122">
        <f t="shared" si="561"/>
        <v>0</v>
      </c>
      <c r="Q119" s="122">
        <f t="shared" si="561"/>
        <v>0</v>
      </c>
      <c r="R119" s="122">
        <f t="shared" si="561"/>
        <v>0</v>
      </c>
      <c r="S119" s="122">
        <f t="shared" si="561"/>
        <v>0</v>
      </c>
      <c r="T119" s="122">
        <f t="shared" si="561"/>
        <v>0</v>
      </c>
      <c r="U119" s="339">
        <f t="shared" si="561"/>
        <v>0</v>
      </c>
      <c r="V119" s="122">
        <f t="shared" si="561"/>
        <v>0</v>
      </c>
      <c r="W119" s="122">
        <f t="shared" si="561"/>
        <v>0</v>
      </c>
      <c r="X119" s="122">
        <f t="shared" si="561"/>
        <v>360</v>
      </c>
      <c r="Y119" s="168">
        <f t="shared" si="561"/>
        <v>360</v>
      </c>
      <c r="Z119" s="169">
        <f t="shared" si="561"/>
        <v>0</v>
      </c>
      <c r="AA119" s="170"/>
      <c r="AB119" s="171">
        <f>SUM(AB117:AB118)</f>
        <v>360</v>
      </c>
      <c r="AD119" s="156"/>
      <c r="AE119" s="157">
        <f t="shared" si="384"/>
        <v>0</v>
      </c>
      <c r="AF119" s="156"/>
      <c r="AG119" s="157">
        <f t="shared" si="385"/>
        <v>360</v>
      </c>
      <c r="AI119" s="195">
        <f t="shared" si="366"/>
        <v>105</v>
      </c>
      <c r="AJ119" s="365" t="s">
        <v>186</v>
      </c>
      <c r="AK119" s="207"/>
      <c r="AL119" s="208"/>
      <c r="AM119" s="209"/>
      <c r="AN119" s="210"/>
      <c r="AO119" s="252"/>
      <c r="AP119" s="253"/>
      <c r="AQ119" s="254">
        <f aca="true" t="shared" si="562" ref="AQ119:AT119">SUM(AQ117:AQ118)</f>
        <v>360</v>
      </c>
      <c r="AR119" s="254">
        <f t="shared" si="562"/>
        <v>360</v>
      </c>
      <c r="AS119" s="254">
        <f t="shared" si="562"/>
        <v>0</v>
      </c>
      <c r="AT119" s="255">
        <f t="shared" si="562"/>
        <v>0</v>
      </c>
      <c r="AU119" s="256">
        <f t="shared" si="516"/>
        <v>0</v>
      </c>
      <c r="AV119" s="257">
        <f t="shared" si="517"/>
        <v>360</v>
      </c>
      <c r="AW119" s="266">
        <f t="shared" si="517"/>
        <v>0</v>
      </c>
      <c r="AX119" s="267">
        <f>SUM(AX117:AX118)</f>
        <v>360</v>
      </c>
      <c r="AZ119" s="195">
        <f t="shared" si="407"/>
        <v>105</v>
      </c>
      <c r="BA119" s="385" t="str">
        <f t="shared" si="518"/>
        <v>TOTAL MIHALCA FARM</v>
      </c>
      <c r="BB119" s="271"/>
      <c r="BC119" s="271"/>
      <c r="BD119" s="272"/>
      <c r="BE119" s="292"/>
      <c r="BF119" s="293"/>
      <c r="BG119" s="252"/>
      <c r="BH119" s="253"/>
      <c r="BI119" s="256">
        <f t="shared" si="519"/>
        <v>0</v>
      </c>
      <c r="BJ119" s="289">
        <f t="shared" si="520"/>
        <v>0</v>
      </c>
    </row>
    <row r="120" spans="1:62" s="6" customFormat="1" ht="12.75">
      <c r="A120" s="36">
        <f t="shared" si="540"/>
        <v>106</v>
      </c>
      <c r="B120" s="42" t="str">
        <f t="shared" si="557"/>
        <v>MILLEFOLIA</v>
      </c>
      <c r="C120" s="69" t="s">
        <v>187</v>
      </c>
      <c r="D120" s="69">
        <v>63</v>
      </c>
      <c r="E120" s="70">
        <v>42582</v>
      </c>
      <c r="F120" s="71"/>
      <c r="G120" s="72">
        <v>120</v>
      </c>
      <c r="H120" s="46">
        <f aca="true" t="shared" si="563" ref="H120:H127">F120+G120</f>
        <v>120</v>
      </c>
      <c r="I120" s="102" t="str">
        <f t="shared" si="373"/>
        <v>OK</v>
      </c>
      <c r="J120" s="108">
        <f t="shared" si="522"/>
        <v>106</v>
      </c>
      <c r="K120" s="42" t="str">
        <f t="shared" si="506"/>
        <v>MILLEFOLIA</v>
      </c>
      <c r="L120" s="104">
        <f aca="true" t="shared" si="564" ref="L120:L127">D120</f>
        <v>63</v>
      </c>
      <c r="M120" s="105">
        <f aca="true" t="shared" si="565" ref="M120:M127">IF(E120=0,"0",E120)</f>
        <v>42582</v>
      </c>
      <c r="N120" s="106">
        <f aca="true" t="shared" si="566" ref="N120:N127">H120</f>
        <v>120</v>
      </c>
      <c r="O120" s="107"/>
      <c r="P120" s="107"/>
      <c r="Q120" s="132">
        <f aca="true" t="shared" si="567" ref="Q120:Q127">IF(F120-O120-T120-AE120&gt;0,F120-O120-T120-AE120,0)</f>
        <v>0</v>
      </c>
      <c r="R120" s="132">
        <f aca="true" t="shared" si="568" ref="R120:R127">IF(G120-P120-U120-AG120&gt;0,G120-P120-U120-AG120,0)</f>
        <v>0</v>
      </c>
      <c r="S120" s="132">
        <f aca="true" t="shared" si="569" ref="S120:S127">Q120+R120</f>
        <v>0</v>
      </c>
      <c r="T120" s="107"/>
      <c r="U120" s="133"/>
      <c r="V120" s="135">
        <f aca="true" t="shared" si="570" ref="V120:V127">T120+U120</f>
        <v>0</v>
      </c>
      <c r="W120" s="135">
        <f t="shared" si="558"/>
        <v>0</v>
      </c>
      <c r="X120" s="135">
        <f t="shared" si="559"/>
        <v>120</v>
      </c>
      <c r="Y120" s="153">
        <f aca="true" t="shared" si="571" ref="Y120:Y127">AB120-Z120</f>
        <v>120</v>
      </c>
      <c r="Z120" s="154"/>
      <c r="AA120" s="167"/>
      <c r="AB120" s="155">
        <f aca="true" t="shared" si="572" ref="AB120:AB127">W120+X120</f>
        <v>120</v>
      </c>
      <c r="AC120" s="5"/>
      <c r="AD120" s="156"/>
      <c r="AE120" s="157">
        <f t="shared" si="384"/>
        <v>0</v>
      </c>
      <c r="AF120" s="156"/>
      <c r="AG120" s="157">
        <f t="shared" si="385"/>
        <v>120</v>
      </c>
      <c r="AH120" s="5"/>
      <c r="AI120" s="195">
        <f t="shared" si="366"/>
        <v>106</v>
      </c>
      <c r="AJ120" s="366" t="s">
        <v>188</v>
      </c>
      <c r="AK120" s="367"/>
      <c r="AL120" s="368"/>
      <c r="AM120" s="369"/>
      <c r="AN120" s="295"/>
      <c r="AO120" s="296"/>
      <c r="AP120" s="297"/>
      <c r="AQ120" s="374"/>
      <c r="AR120" s="374"/>
      <c r="AS120" s="374"/>
      <c r="AT120" s="374"/>
      <c r="AU120" s="298"/>
      <c r="AV120" s="375"/>
      <c r="AW120" s="273"/>
      <c r="AX120" s="274"/>
      <c r="AZ120" s="195"/>
      <c r="BA120" s="386" t="str">
        <f t="shared" si="518"/>
        <v>MILLEFOLIA</v>
      </c>
      <c r="BB120" s="367"/>
      <c r="BC120" s="367"/>
      <c r="BD120" s="368"/>
      <c r="BE120" s="369"/>
      <c r="BF120" s="295"/>
      <c r="BG120" s="296"/>
      <c r="BH120" s="297"/>
      <c r="BI120" s="298"/>
      <c r="BJ120" s="299"/>
    </row>
    <row r="121" spans="1:62" s="6" customFormat="1" ht="12.75">
      <c r="A121" s="36">
        <f t="shared" si="540"/>
        <v>107</v>
      </c>
      <c r="B121" s="42" t="str">
        <f t="shared" si="557"/>
        <v>MILLEFOLIA</v>
      </c>
      <c r="C121" s="61"/>
      <c r="D121" s="61"/>
      <c r="E121" s="62"/>
      <c r="F121" s="63"/>
      <c r="G121" s="64"/>
      <c r="H121" s="46">
        <f t="shared" si="563"/>
        <v>0</v>
      </c>
      <c r="I121" s="102" t="str">
        <f t="shared" si="373"/>
        <v>OK</v>
      </c>
      <c r="J121" s="108">
        <f t="shared" si="522"/>
        <v>107</v>
      </c>
      <c r="K121" s="42" t="str">
        <f t="shared" si="506"/>
        <v>MILLEFOLIA</v>
      </c>
      <c r="L121" s="104">
        <f t="shared" si="564"/>
        <v>0</v>
      </c>
      <c r="M121" s="105" t="str">
        <f t="shared" si="565"/>
        <v>0</v>
      </c>
      <c r="N121" s="106">
        <f t="shared" si="566"/>
        <v>0</v>
      </c>
      <c r="O121" s="107"/>
      <c r="P121" s="107"/>
      <c r="Q121" s="132">
        <f t="shared" si="567"/>
        <v>0</v>
      </c>
      <c r="R121" s="132">
        <f t="shared" si="568"/>
        <v>0</v>
      </c>
      <c r="S121" s="132">
        <f t="shared" si="569"/>
        <v>0</v>
      </c>
      <c r="T121" s="107"/>
      <c r="U121" s="140"/>
      <c r="V121" s="135">
        <f t="shared" si="570"/>
        <v>0</v>
      </c>
      <c r="W121" s="135">
        <f t="shared" si="558"/>
        <v>0</v>
      </c>
      <c r="X121" s="135">
        <f t="shared" si="559"/>
        <v>0</v>
      </c>
      <c r="Y121" s="153">
        <f t="shared" si="571"/>
        <v>0</v>
      </c>
      <c r="Z121" s="154"/>
      <c r="AA121" s="167"/>
      <c r="AB121" s="155">
        <f t="shared" si="572"/>
        <v>0</v>
      </c>
      <c r="AC121" s="5"/>
      <c r="AD121" s="156"/>
      <c r="AE121" s="157">
        <f t="shared" si="384"/>
        <v>0</v>
      </c>
      <c r="AF121" s="156"/>
      <c r="AG121" s="157">
        <f t="shared" si="385"/>
        <v>0</v>
      </c>
      <c r="AH121" s="5"/>
      <c r="AI121" s="195">
        <f t="shared" si="366"/>
        <v>107</v>
      </c>
      <c r="AJ121" s="366" t="s">
        <v>188</v>
      </c>
      <c r="AK121" s="367"/>
      <c r="AL121" s="368"/>
      <c r="AM121" s="369"/>
      <c r="AN121" s="295"/>
      <c r="AO121" s="296"/>
      <c r="AP121" s="297"/>
      <c r="AQ121" s="374"/>
      <c r="AR121" s="374"/>
      <c r="AS121" s="374"/>
      <c r="AT121" s="374"/>
      <c r="AU121" s="298"/>
      <c r="AV121" s="375"/>
      <c r="AW121" s="273"/>
      <c r="AX121" s="274"/>
      <c r="AZ121" s="195"/>
      <c r="BA121" s="386" t="str">
        <f t="shared" si="518"/>
        <v>MILLEFOLIA</v>
      </c>
      <c r="BB121" s="367"/>
      <c r="BC121" s="367"/>
      <c r="BD121" s="368"/>
      <c r="BE121" s="369"/>
      <c r="BF121" s="295"/>
      <c r="BG121" s="296"/>
      <c r="BH121" s="297"/>
      <c r="BI121" s="298"/>
      <c r="BJ121" s="299"/>
    </row>
    <row r="122" spans="1:62" s="6" customFormat="1" ht="13.5">
      <c r="A122" s="36">
        <f t="shared" si="540"/>
        <v>108</v>
      </c>
      <c r="B122" s="47" t="str">
        <f t="shared" si="557"/>
        <v>TOTAL MILLEFOLIA</v>
      </c>
      <c r="C122" s="48"/>
      <c r="D122" s="49"/>
      <c r="E122" s="50"/>
      <c r="F122" s="51">
        <f aca="true" t="shared" si="573" ref="F122:H122">SUM(F120:F121)</f>
        <v>0</v>
      </c>
      <c r="G122" s="52">
        <f t="shared" si="573"/>
        <v>120</v>
      </c>
      <c r="H122" s="53">
        <f t="shared" si="573"/>
        <v>120</v>
      </c>
      <c r="I122" s="102" t="str">
        <f t="shared" si="373"/>
        <v>OK</v>
      </c>
      <c r="J122" s="108">
        <f t="shared" si="522"/>
        <v>108</v>
      </c>
      <c r="K122" s="47" t="str">
        <f t="shared" si="506"/>
        <v>TOTAL MILLEFOLIA</v>
      </c>
      <c r="L122" s="120"/>
      <c r="M122" s="121"/>
      <c r="N122" s="122">
        <f aca="true" t="shared" si="574" ref="N122:Z122">SUM(N120:N121)</f>
        <v>120</v>
      </c>
      <c r="O122" s="122">
        <f t="shared" si="574"/>
        <v>0</v>
      </c>
      <c r="P122" s="122">
        <f t="shared" si="574"/>
        <v>0</v>
      </c>
      <c r="Q122" s="122">
        <f t="shared" si="574"/>
        <v>0</v>
      </c>
      <c r="R122" s="122">
        <f t="shared" si="574"/>
        <v>0</v>
      </c>
      <c r="S122" s="122">
        <f t="shared" si="574"/>
        <v>0</v>
      </c>
      <c r="T122" s="122">
        <f t="shared" si="574"/>
        <v>0</v>
      </c>
      <c r="U122" s="122">
        <f t="shared" si="574"/>
        <v>0</v>
      </c>
      <c r="V122" s="122">
        <f t="shared" si="574"/>
        <v>0</v>
      </c>
      <c r="W122" s="122">
        <f t="shared" si="574"/>
        <v>0</v>
      </c>
      <c r="X122" s="122">
        <f t="shared" si="574"/>
        <v>120</v>
      </c>
      <c r="Y122" s="168">
        <f t="shared" si="574"/>
        <v>120</v>
      </c>
      <c r="Z122" s="169">
        <f t="shared" si="574"/>
        <v>0</v>
      </c>
      <c r="AA122" s="170"/>
      <c r="AB122" s="171">
        <f>SUM(AB120:AB121)</f>
        <v>120</v>
      </c>
      <c r="AD122" s="156"/>
      <c r="AE122" s="157">
        <f t="shared" si="384"/>
        <v>0</v>
      </c>
      <c r="AF122" s="156"/>
      <c r="AG122" s="157">
        <f t="shared" si="385"/>
        <v>120</v>
      </c>
      <c r="AI122" s="195">
        <f t="shared" si="366"/>
        <v>108</v>
      </c>
      <c r="AJ122" s="366" t="s">
        <v>189</v>
      </c>
      <c r="AK122" s="367"/>
      <c r="AL122" s="368"/>
      <c r="AM122" s="369"/>
      <c r="AN122" s="295"/>
      <c r="AO122" s="296"/>
      <c r="AP122" s="297"/>
      <c r="AQ122" s="374"/>
      <c r="AR122" s="374"/>
      <c r="AS122" s="374"/>
      <c r="AT122" s="374"/>
      <c r="AU122" s="298"/>
      <c r="AV122" s="375"/>
      <c r="AW122" s="273"/>
      <c r="AX122" s="274"/>
      <c r="AZ122" s="195"/>
      <c r="BA122" s="386" t="str">
        <f t="shared" si="518"/>
        <v>TOTAL MILLEFOLIA</v>
      </c>
      <c r="BB122" s="367"/>
      <c r="BC122" s="367"/>
      <c r="BD122" s="368"/>
      <c r="BE122" s="369"/>
      <c r="BF122" s="295"/>
      <c r="BG122" s="296"/>
      <c r="BH122" s="297"/>
      <c r="BI122" s="298"/>
      <c r="BJ122" s="299"/>
    </row>
    <row r="123" spans="1:62" s="5" customFormat="1" ht="12.75">
      <c r="A123" s="36">
        <f aca="true" t="shared" si="575" ref="A123:A131">AI123</f>
        <v>109</v>
      </c>
      <c r="B123" s="42" t="str">
        <f aca="true" t="shared" si="576" ref="B123:B131">AJ123</f>
        <v>NORDPHARM 1IULIU MANIU</v>
      </c>
      <c r="C123" s="61" t="s">
        <v>190</v>
      </c>
      <c r="D123" s="61">
        <v>248</v>
      </c>
      <c r="E123" s="62">
        <v>42582</v>
      </c>
      <c r="F123" s="64"/>
      <c r="G123" s="64">
        <v>360</v>
      </c>
      <c r="H123" s="46">
        <f t="shared" si="563"/>
        <v>360</v>
      </c>
      <c r="I123" s="102" t="str">
        <f aca="true" t="shared" si="577" ref="I123:I129">IF(H123=N123,"OK","ATENTIE")</f>
        <v>OK</v>
      </c>
      <c r="J123" s="108">
        <f aca="true" t="shared" si="578" ref="J123:J168">AI123</f>
        <v>109</v>
      </c>
      <c r="K123" s="42" t="str">
        <f aca="true" t="shared" si="579" ref="K123:K130">AJ123</f>
        <v>NORDPHARM 1IULIU MANIU</v>
      </c>
      <c r="L123" s="104">
        <f t="shared" si="564"/>
        <v>248</v>
      </c>
      <c r="M123" s="105">
        <f t="shared" si="565"/>
        <v>42582</v>
      </c>
      <c r="N123" s="106">
        <f t="shared" si="566"/>
        <v>360</v>
      </c>
      <c r="O123" s="107"/>
      <c r="P123" s="107"/>
      <c r="Q123" s="132">
        <f t="shared" si="567"/>
        <v>0</v>
      </c>
      <c r="R123" s="132">
        <f t="shared" si="568"/>
        <v>0</v>
      </c>
      <c r="S123" s="132">
        <f t="shared" si="569"/>
        <v>0</v>
      </c>
      <c r="T123" s="107"/>
      <c r="U123" s="107"/>
      <c r="V123" s="135">
        <f t="shared" si="570"/>
        <v>0</v>
      </c>
      <c r="W123" s="135">
        <f aca="true" t="shared" si="580" ref="W123:X127">F123-O123-Q123-T123</f>
        <v>0</v>
      </c>
      <c r="X123" s="135">
        <f t="shared" si="580"/>
        <v>360</v>
      </c>
      <c r="Y123" s="153">
        <f t="shared" si="571"/>
        <v>360</v>
      </c>
      <c r="Z123" s="154"/>
      <c r="AA123" s="167"/>
      <c r="AB123" s="155">
        <f t="shared" si="572"/>
        <v>360</v>
      </c>
      <c r="AD123" s="156"/>
      <c r="AE123" s="157">
        <f t="shared" si="384"/>
        <v>0</v>
      </c>
      <c r="AF123" s="156"/>
      <c r="AG123" s="157">
        <f t="shared" si="385"/>
        <v>360</v>
      </c>
      <c r="AI123" s="195">
        <f t="shared" si="366"/>
        <v>109</v>
      </c>
      <c r="AJ123" s="370" t="s">
        <v>191</v>
      </c>
      <c r="AK123" s="371"/>
      <c r="AL123" s="371"/>
      <c r="AM123" s="372"/>
      <c r="AN123" s="356"/>
      <c r="AO123" s="104">
        <f aca="true" t="shared" si="581" ref="AO123:AO127">L123</f>
        <v>248</v>
      </c>
      <c r="AP123" s="105">
        <f aca="true" t="shared" si="582" ref="AP123:AP127">IF(M123=0,"0",M123)</f>
        <v>42582</v>
      </c>
      <c r="AQ123" s="106">
        <f aca="true" t="shared" si="583" ref="AQ123:AQ127">N123</f>
        <v>360</v>
      </c>
      <c r="AR123" s="135">
        <f aca="true" t="shared" si="584" ref="AR123:AR127">AQ123-AS123</f>
        <v>360</v>
      </c>
      <c r="AS123" s="248">
        <f aca="true" t="shared" si="585" ref="AS123:AS127">V123</f>
        <v>0</v>
      </c>
      <c r="AT123" s="249">
        <f aca="true" t="shared" si="586" ref="AT123:AT127">O123+P123+S123</f>
        <v>0</v>
      </c>
      <c r="AU123" s="250">
        <f aca="true" t="shared" si="587" ref="AU123:AU133">Z123</f>
        <v>0</v>
      </c>
      <c r="AV123" s="251">
        <f aca="true" t="shared" si="588" ref="AV123:AV133">Y123</f>
        <v>360</v>
      </c>
      <c r="AW123" s="154">
        <f aca="true" t="shared" si="589" ref="AW123:AW133">Z123</f>
        <v>0</v>
      </c>
      <c r="AX123" s="155">
        <f aca="true" t="shared" si="590" ref="AX123:AX127">AR123-AT123</f>
        <v>360</v>
      </c>
      <c r="AZ123" s="195">
        <f t="shared" si="407"/>
        <v>109</v>
      </c>
      <c r="BA123" s="211" t="str">
        <f aca="true" t="shared" si="591" ref="BA123:BA129">AJ123</f>
        <v>NORDPHARM 1IULIU MANIU</v>
      </c>
      <c r="BB123" s="387"/>
      <c r="BC123" s="387"/>
      <c r="BD123" s="387"/>
      <c r="BE123" s="393"/>
      <c r="BF123" s="394"/>
      <c r="BG123" s="104">
        <f aca="true" t="shared" si="592" ref="BG123:BG127">D123</f>
        <v>248</v>
      </c>
      <c r="BH123" s="105">
        <f aca="true" t="shared" si="593" ref="BH123:BH127">IF(E123=0,"0",E123)</f>
        <v>42582</v>
      </c>
      <c r="BI123" s="250">
        <f t="shared" si="519"/>
        <v>0</v>
      </c>
      <c r="BJ123" s="286">
        <f aca="true" t="shared" si="594" ref="BJ123:BJ129">Z123</f>
        <v>0</v>
      </c>
    </row>
    <row r="124" spans="1:62" s="5" customFormat="1" ht="12.75">
      <c r="A124" s="36">
        <f t="shared" si="575"/>
        <v>110</v>
      </c>
      <c r="B124" s="42" t="str">
        <f t="shared" si="576"/>
        <v>NORDPHARM VL</v>
      </c>
      <c r="C124" s="61" t="s">
        <v>192</v>
      </c>
      <c r="D124" s="61">
        <v>722</v>
      </c>
      <c r="E124" s="62">
        <v>42582</v>
      </c>
      <c r="F124" s="64"/>
      <c r="G124" s="64">
        <v>120</v>
      </c>
      <c r="H124" s="46">
        <f t="shared" si="563"/>
        <v>120</v>
      </c>
      <c r="I124" s="102" t="str">
        <f t="shared" si="577"/>
        <v>OK</v>
      </c>
      <c r="J124" s="108">
        <f t="shared" si="578"/>
        <v>110</v>
      </c>
      <c r="K124" s="42" t="str">
        <f t="shared" si="579"/>
        <v>NORDPHARM VL</v>
      </c>
      <c r="L124" s="104">
        <f t="shared" si="564"/>
        <v>722</v>
      </c>
      <c r="M124" s="105">
        <f t="shared" si="565"/>
        <v>42582</v>
      </c>
      <c r="N124" s="106">
        <f t="shared" si="566"/>
        <v>120</v>
      </c>
      <c r="O124" s="107"/>
      <c r="P124" s="107"/>
      <c r="Q124" s="132">
        <f t="shared" si="567"/>
        <v>0</v>
      </c>
      <c r="R124" s="132">
        <f t="shared" si="568"/>
        <v>0</v>
      </c>
      <c r="S124" s="132">
        <f t="shared" si="569"/>
        <v>0</v>
      </c>
      <c r="T124" s="107"/>
      <c r="U124" s="107"/>
      <c r="V124" s="135">
        <f t="shared" si="570"/>
        <v>0</v>
      </c>
      <c r="W124" s="135">
        <f t="shared" si="580"/>
        <v>0</v>
      </c>
      <c r="X124" s="135">
        <f t="shared" si="580"/>
        <v>120</v>
      </c>
      <c r="Y124" s="153">
        <f t="shared" si="571"/>
        <v>120</v>
      </c>
      <c r="Z124" s="154"/>
      <c r="AA124" s="167"/>
      <c r="AB124" s="155">
        <f t="shared" si="572"/>
        <v>120</v>
      </c>
      <c r="AD124" s="156"/>
      <c r="AE124" s="157">
        <f t="shared" si="384"/>
        <v>0</v>
      </c>
      <c r="AF124" s="156"/>
      <c r="AG124" s="157">
        <f t="shared" si="385"/>
        <v>120</v>
      </c>
      <c r="AI124" s="195">
        <f t="shared" si="366"/>
        <v>110</v>
      </c>
      <c r="AJ124" s="370" t="s">
        <v>193</v>
      </c>
      <c r="AK124" s="371"/>
      <c r="AL124" s="371"/>
      <c r="AM124" s="372"/>
      <c r="AN124" s="356"/>
      <c r="AO124" s="104">
        <f t="shared" si="581"/>
        <v>722</v>
      </c>
      <c r="AP124" s="105">
        <f t="shared" si="582"/>
        <v>42582</v>
      </c>
      <c r="AQ124" s="106">
        <f t="shared" si="583"/>
        <v>120</v>
      </c>
      <c r="AR124" s="135">
        <f t="shared" si="584"/>
        <v>120</v>
      </c>
      <c r="AS124" s="248">
        <f t="shared" si="585"/>
        <v>0</v>
      </c>
      <c r="AT124" s="249">
        <f t="shared" si="586"/>
        <v>0</v>
      </c>
      <c r="AU124" s="250">
        <f t="shared" si="587"/>
        <v>0</v>
      </c>
      <c r="AV124" s="251">
        <f t="shared" si="588"/>
        <v>120</v>
      </c>
      <c r="AW124" s="154">
        <f t="shared" si="589"/>
        <v>0</v>
      </c>
      <c r="AX124" s="155">
        <f t="shared" si="590"/>
        <v>120</v>
      </c>
      <c r="AZ124" s="195">
        <f t="shared" si="407"/>
        <v>110</v>
      </c>
      <c r="BA124" s="211" t="str">
        <f t="shared" si="591"/>
        <v>NORDPHARM VL</v>
      </c>
      <c r="BB124" s="387"/>
      <c r="BC124" s="387"/>
      <c r="BD124" s="387"/>
      <c r="BE124" s="393"/>
      <c r="BF124" s="394"/>
      <c r="BG124" s="104">
        <f t="shared" si="592"/>
        <v>722</v>
      </c>
      <c r="BH124" s="105">
        <f t="shared" si="593"/>
        <v>42582</v>
      </c>
      <c r="BI124" s="250">
        <f aca="true" t="shared" si="595" ref="BI124:BI130">BJ124</f>
        <v>0</v>
      </c>
      <c r="BJ124" s="286">
        <f t="shared" si="594"/>
        <v>0</v>
      </c>
    </row>
    <row r="125" spans="1:62" s="5" customFormat="1" ht="12.75">
      <c r="A125" s="36">
        <f t="shared" si="575"/>
        <v>111</v>
      </c>
      <c r="B125" s="42" t="str">
        <f t="shared" si="576"/>
        <v>NORDPHARM UNIRII</v>
      </c>
      <c r="C125" s="61" t="s">
        <v>194</v>
      </c>
      <c r="D125" s="61">
        <v>1149</v>
      </c>
      <c r="E125" s="62">
        <v>42582</v>
      </c>
      <c r="F125" s="64"/>
      <c r="G125" s="64">
        <v>600</v>
      </c>
      <c r="H125" s="46">
        <f t="shared" si="563"/>
        <v>600</v>
      </c>
      <c r="I125" s="102" t="str">
        <f t="shared" si="577"/>
        <v>OK</v>
      </c>
      <c r="J125" s="108">
        <f t="shared" si="578"/>
        <v>111</v>
      </c>
      <c r="K125" s="42" t="str">
        <f t="shared" si="579"/>
        <v>NORDPHARM UNIRII</v>
      </c>
      <c r="L125" s="104">
        <f t="shared" si="564"/>
        <v>1149</v>
      </c>
      <c r="M125" s="105">
        <f t="shared" si="565"/>
        <v>42582</v>
      </c>
      <c r="N125" s="106">
        <f t="shared" si="566"/>
        <v>600</v>
      </c>
      <c r="O125" s="107"/>
      <c r="P125" s="107"/>
      <c r="Q125" s="132">
        <f t="shared" si="567"/>
        <v>0</v>
      </c>
      <c r="R125" s="132">
        <f t="shared" si="568"/>
        <v>0</v>
      </c>
      <c r="S125" s="132">
        <f t="shared" si="569"/>
        <v>0</v>
      </c>
      <c r="T125" s="107"/>
      <c r="U125" s="107"/>
      <c r="V125" s="135">
        <f t="shared" si="570"/>
        <v>0</v>
      </c>
      <c r="W125" s="135">
        <f t="shared" si="580"/>
        <v>0</v>
      </c>
      <c r="X125" s="135">
        <f t="shared" si="580"/>
        <v>600</v>
      </c>
      <c r="Y125" s="153">
        <f t="shared" si="571"/>
        <v>600</v>
      </c>
      <c r="Z125" s="154"/>
      <c r="AA125" s="167"/>
      <c r="AB125" s="155">
        <f t="shared" si="572"/>
        <v>600</v>
      </c>
      <c r="AD125" s="156"/>
      <c r="AE125" s="157">
        <f t="shared" si="384"/>
        <v>0</v>
      </c>
      <c r="AF125" s="156"/>
      <c r="AG125" s="157">
        <f t="shared" si="385"/>
        <v>600</v>
      </c>
      <c r="AI125" s="195">
        <f t="shared" si="366"/>
        <v>111</v>
      </c>
      <c r="AJ125" s="370" t="s">
        <v>195</v>
      </c>
      <c r="AK125" s="371"/>
      <c r="AL125" s="371"/>
      <c r="AM125" s="372"/>
      <c r="AN125" s="356"/>
      <c r="AO125" s="104">
        <f t="shared" si="581"/>
        <v>1149</v>
      </c>
      <c r="AP125" s="105">
        <f t="shared" si="582"/>
        <v>42582</v>
      </c>
      <c r="AQ125" s="106">
        <f t="shared" si="583"/>
        <v>600</v>
      </c>
      <c r="AR125" s="135">
        <f t="shared" si="584"/>
        <v>600</v>
      </c>
      <c r="AS125" s="248">
        <f t="shared" si="585"/>
        <v>0</v>
      </c>
      <c r="AT125" s="249">
        <f t="shared" si="586"/>
        <v>0</v>
      </c>
      <c r="AU125" s="250">
        <f t="shared" si="587"/>
        <v>0</v>
      </c>
      <c r="AV125" s="251">
        <f t="shared" si="588"/>
        <v>600</v>
      </c>
      <c r="AW125" s="154">
        <f t="shared" si="589"/>
        <v>0</v>
      </c>
      <c r="AX125" s="155">
        <f t="shared" si="590"/>
        <v>600</v>
      </c>
      <c r="AZ125" s="195">
        <f t="shared" si="407"/>
        <v>111</v>
      </c>
      <c r="BA125" s="211" t="str">
        <f t="shared" si="591"/>
        <v>NORDPHARM UNIRII</v>
      </c>
      <c r="BB125" s="387"/>
      <c r="BC125" s="387"/>
      <c r="BD125" s="387"/>
      <c r="BE125" s="393"/>
      <c r="BF125" s="394"/>
      <c r="BG125" s="104">
        <f t="shared" si="592"/>
        <v>1149</v>
      </c>
      <c r="BH125" s="105">
        <f t="shared" si="593"/>
        <v>42582</v>
      </c>
      <c r="BI125" s="250">
        <f t="shared" si="595"/>
        <v>0</v>
      </c>
      <c r="BJ125" s="286">
        <f t="shared" si="594"/>
        <v>0</v>
      </c>
    </row>
    <row r="126" spans="1:62" s="5" customFormat="1" ht="12.75">
      <c r="A126" s="36">
        <f t="shared" si="575"/>
        <v>112</v>
      </c>
      <c r="B126" s="42" t="str">
        <f t="shared" si="576"/>
        <v>NORDPHARM COSBUC</v>
      </c>
      <c r="C126" s="61" t="s">
        <v>194</v>
      </c>
      <c r="D126" s="61">
        <v>1059</v>
      </c>
      <c r="E126" s="62">
        <v>42582</v>
      </c>
      <c r="F126" s="64"/>
      <c r="G126" s="64">
        <v>2280</v>
      </c>
      <c r="H126" s="46">
        <f t="shared" si="563"/>
        <v>2280</v>
      </c>
      <c r="I126" s="102" t="str">
        <f t="shared" si="577"/>
        <v>OK</v>
      </c>
      <c r="J126" s="108">
        <f t="shared" si="578"/>
        <v>112</v>
      </c>
      <c r="K126" s="42" t="str">
        <f t="shared" si="579"/>
        <v>NORDPHARM COSBUC</v>
      </c>
      <c r="L126" s="104">
        <f t="shared" si="564"/>
        <v>1059</v>
      </c>
      <c r="M126" s="105">
        <f t="shared" si="565"/>
        <v>42582</v>
      </c>
      <c r="N126" s="106">
        <f t="shared" si="566"/>
        <v>2280</v>
      </c>
      <c r="O126" s="107"/>
      <c r="P126" s="107"/>
      <c r="Q126" s="132">
        <f t="shared" si="567"/>
        <v>0</v>
      </c>
      <c r="R126" s="132">
        <f t="shared" si="568"/>
        <v>0</v>
      </c>
      <c r="S126" s="132">
        <f t="shared" si="569"/>
        <v>0</v>
      </c>
      <c r="T126" s="107"/>
      <c r="U126" s="107"/>
      <c r="V126" s="135">
        <f t="shared" si="570"/>
        <v>0</v>
      </c>
      <c r="W126" s="135">
        <f t="shared" si="580"/>
        <v>0</v>
      </c>
      <c r="X126" s="135">
        <f t="shared" si="580"/>
        <v>2280</v>
      </c>
      <c r="Y126" s="153">
        <f t="shared" si="571"/>
        <v>2280</v>
      </c>
      <c r="Z126" s="154"/>
      <c r="AA126" s="167"/>
      <c r="AB126" s="155">
        <f t="shared" si="572"/>
        <v>2280</v>
      </c>
      <c r="AD126" s="156"/>
      <c r="AE126" s="157">
        <f t="shared" si="384"/>
        <v>0</v>
      </c>
      <c r="AF126" s="156"/>
      <c r="AG126" s="157">
        <f t="shared" si="385"/>
        <v>2280</v>
      </c>
      <c r="AI126" s="195">
        <f t="shared" si="366"/>
        <v>112</v>
      </c>
      <c r="AJ126" s="370" t="s">
        <v>196</v>
      </c>
      <c r="AK126" s="371"/>
      <c r="AL126" s="371"/>
      <c r="AM126" s="372"/>
      <c r="AN126" s="356"/>
      <c r="AO126" s="104">
        <f t="shared" si="581"/>
        <v>1059</v>
      </c>
      <c r="AP126" s="105">
        <f t="shared" si="582"/>
        <v>42582</v>
      </c>
      <c r="AQ126" s="106">
        <f t="shared" si="583"/>
        <v>2280</v>
      </c>
      <c r="AR126" s="135">
        <f t="shared" si="584"/>
        <v>2280</v>
      </c>
      <c r="AS126" s="248">
        <f t="shared" si="585"/>
        <v>0</v>
      </c>
      <c r="AT126" s="249">
        <f t="shared" si="586"/>
        <v>0</v>
      </c>
      <c r="AU126" s="250">
        <f t="shared" si="587"/>
        <v>0</v>
      </c>
      <c r="AV126" s="251">
        <f t="shared" si="588"/>
        <v>2280</v>
      </c>
      <c r="AW126" s="154">
        <f t="shared" si="589"/>
        <v>0</v>
      </c>
      <c r="AX126" s="155">
        <f t="shared" si="590"/>
        <v>2280</v>
      </c>
      <c r="AZ126" s="195">
        <f t="shared" si="407"/>
        <v>112</v>
      </c>
      <c r="BA126" s="211" t="str">
        <f t="shared" si="591"/>
        <v>NORDPHARM COSBUC</v>
      </c>
      <c r="BB126" s="387"/>
      <c r="BC126" s="387"/>
      <c r="BD126" s="387"/>
      <c r="BE126" s="393"/>
      <c r="BF126" s="394"/>
      <c r="BG126" s="104">
        <f t="shared" si="592"/>
        <v>1059</v>
      </c>
      <c r="BH126" s="105">
        <f t="shared" si="593"/>
        <v>42582</v>
      </c>
      <c r="BI126" s="250">
        <f t="shared" si="595"/>
        <v>0</v>
      </c>
      <c r="BJ126" s="286">
        <f t="shared" si="594"/>
        <v>0</v>
      </c>
    </row>
    <row r="127" spans="1:62" s="5" customFormat="1" ht="12.75">
      <c r="A127" s="36">
        <f t="shared" si="575"/>
        <v>113</v>
      </c>
      <c r="B127" s="42" t="str">
        <f t="shared" si="576"/>
        <v>NORDPHARM SIGHET</v>
      </c>
      <c r="C127" s="61" t="s">
        <v>197</v>
      </c>
      <c r="D127" s="61">
        <v>254</v>
      </c>
      <c r="E127" s="62">
        <v>42582</v>
      </c>
      <c r="F127" s="64"/>
      <c r="G127" s="64">
        <v>1200</v>
      </c>
      <c r="H127" s="46">
        <f t="shared" si="563"/>
        <v>1200</v>
      </c>
      <c r="I127" s="102" t="str">
        <f t="shared" si="577"/>
        <v>OK</v>
      </c>
      <c r="J127" s="108">
        <f t="shared" si="578"/>
        <v>113</v>
      </c>
      <c r="K127" s="42" t="str">
        <f t="shared" si="579"/>
        <v>NORDPHARM SIGHET</v>
      </c>
      <c r="L127" s="104">
        <f t="shared" si="564"/>
        <v>254</v>
      </c>
      <c r="M127" s="105">
        <f t="shared" si="565"/>
        <v>42582</v>
      </c>
      <c r="N127" s="106">
        <f t="shared" si="566"/>
        <v>1200</v>
      </c>
      <c r="O127" s="107"/>
      <c r="P127" s="107"/>
      <c r="Q127" s="132">
        <f t="shared" si="567"/>
        <v>0</v>
      </c>
      <c r="R127" s="132">
        <f t="shared" si="568"/>
        <v>0</v>
      </c>
      <c r="S127" s="132">
        <f t="shared" si="569"/>
        <v>0</v>
      </c>
      <c r="T127" s="107"/>
      <c r="U127" s="107"/>
      <c r="V127" s="135">
        <f t="shared" si="570"/>
        <v>0</v>
      </c>
      <c r="W127" s="135">
        <f t="shared" si="580"/>
        <v>0</v>
      </c>
      <c r="X127" s="135">
        <f t="shared" si="580"/>
        <v>1200</v>
      </c>
      <c r="Y127" s="153">
        <f t="shared" si="571"/>
        <v>1200</v>
      </c>
      <c r="Z127" s="154"/>
      <c r="AA127" s="167"/>
      <c r="AB127" s="155">
        <f t="shared" si="572"/>
        <v>1200</v>
      </c>
      <c r="AD127" s="156"/>
      <c r="AE127" s="157">
        <f t="shared" si="384"/>
        <v>0</v>
      </c>
      <c r="AF127" s="156"/>
      <c r="AG127" s="157">
        <f t="shared" si="385"/>
        <v>1200</v>
      </c>
      <c r="AI127" s="195">
        <f t="shared" si="366"/>
        <v>113</v>
      </c>
      <c r="AJ127" s="370" t="s">
        <v>198</v>
      </c>
      <c r="AK127" s="371"/>
      <c r="AL127" s="371"/>
      <c r="AM127" s="372"/>
      <c r="AN127" s="356"/>
      <c r="AO127" s="104">
        <f t="shared" si="581"/>
        <v>254</v>
      </c>
      <c r="AP127" s="105">
        <f t="shared" si="582"/>
        <v>42582</v>
      </c>
      <c r="AQ127" s="106">
        <f t="shared" si="583"/>
        <v>1200</v>
      </c>
      <c r="AR127" s="135">
        <f t="shared" si="584"/>
        <v>1200</v>
      </c>
      <c r="AS127" s="248">
        <f t="shared" si="585"/>
        <v>0</v>
      </c>
      <c r="AT127" s="249">
        <f t="shared" si="586"/>
        <v>0</v>
      </c>
      <c r="AU127" s="250">
        <f t="shared" si="587"/>
        <v>0</v>
      </c>
      <c r="AV127" s="251">
        <f t="shared" si="588"/>
        <v>1200</v>
      </c>
      <c r="AW127" s="154">
        <f t="shared" si="589"/>
        <v>0</v>
      </c>
      <c r="AX127" s="155">
        <f t="shared" si="590"/>
        <v>1200</v>
      </c>
      <c r="AZ127" s="195">
        <f t="shared" si="407"/>
        <v>113</v>
      </c>
      <c r="BA127" s="211" t="str">
        <f t="shared" si="591"/>
        <v>NORDPHARM SIGHET</v>
      </c>
      <c r="BB127" s="387"/>
      <c r="BC127" s="387"/>
      <c r="BD127" s="387"/>
      <c r="BE127" s="393"/>
      <c r="BF127" s="394"/>
      <c r="BG127" s="104">
        <f t="shared" si="592"/>
        <v>254</v>
      </c>
      <c r="BH127" s="105">
        <f t="shared" si="593"/>
        <v>42582</v>
      </c>
      <c r="BI127" s="250">
        <f t="shared" si="595"/>
        <v>0</v>
      </c>
      <c r="BJ127" s="286">
        <f t="shared" si="594"/>
        <v>0</v>
      </c>
    </row>
    <row r="128" spans="1:62" s="6" customFormat="1" ht="13.5">
      <c r="A128" s="36">
        <f t="shared" si="575"/>
        <v>114</v>
      </c>
      <c r="B128" s="47" t="str">
        <f t="shared" si="576"/>
        <v>TOTAL NORDPHARM</v>
      </c>
      <c r="C128" s="48"/>
      <c r="D128" s="49"/>
      <c r="E128" s="50"/>
      <c r="F128" s="51">
        <f aca="true" t="shared" si="596" ref="F128:H128">SUM(F123:F127)</f>
        <v>0</v>
      </c>
      <c r="G128" s="52">
        <f t="shared" si="596"/>
        <v>4560</v>
      </c>
      <c r="H128" s="53">
        <f t="shared" si="596"/>
        <v>4560</v>
      </c>
      <c r="I128" s="102" t="str">
        <f t="shared" si="577"/>
        <v>OK</v>
      </c>
      <c r="J128" s="108">
        <f t="shared" si="578"/>
        <v>114</v>
      </c>
      <c r="K128" s="47" t="str">
        <f t="shared" si="579"/>
        <v>TOTAL NORDPHARM</v>
      </c>
      <c r="L128" s="120"/>
      <c r="M128" s="121"/>
      <c r="N128" s="332">
        <f aca="true" t="shared" si="597" ref="N128:Z128">SUM(N123:N127)</f>
        <v>4560</v>
      </c>
      <c r="O128" s="122">
        <f t="shared" si="597"/>
        <v>0</v>
      </c>
      <c r="P128" s="122">
        <f t="shared" si="597"/>
        <v>0</v>
      </c>
      <c r="Q128" s="122">
        <f t="shared" si="597"/>
        <v>0</v>
      </c>
      <c r="R128" s="122">
        <f t="shared" si="597"/>
        <v>0</v>
      </c>
      <c r="S128" s="122">
        <f t="shared" si="597"/>
        <v>0</v>
      </c>
      <c r="T128" s="122">
        <f t="shared" si="597"/>
        <v>0</v>
      </c>
      <c r="U128" s="122">
        <f t="shared" si="597"/>
        <v>0</v>
      </c>
      <c r="V128" s="122">
        <f t="shared" si="597"/>
        <v>0</v>
      </c>
      <c r="W128" s="122">
        <f t="shared" si="597"/>
        <v>0</v>
      </c>
      <c r="X128" s="122">
        <f t="shared" si="597"/>
        <v>4560</v>
      </c>
      <c r="Y128" s="168">
        <f t="shared" si="597"/>
        <v>4560</v>
      </c>
      <c r="Z128" s="169">
        <f t="shared" si="597"/>
        <v>0</v>
      </c>
      <c r="AA128" s="170"/>
      <c r="AB128" s="171">
        <f>SUM(AB123:AB127)</f>
        <v>4560</v>
      </c>
      <c r="AD128" s="156"/>
      <c r="AE128" s="157">
        <f t="shared" si="384"/>
        <v>0</v>
      </c>
      <c r="AF128" s="156"/>
      <c r="AG128" s="157">
        <f t="shared" si="385"/>
        <v>4560</v>
      </c>
      <c r="AI128" s="195">
        <f t="shared" si="366"/>
        <v>114</v>
      </c>
      <c r="AJ128" s="227" t="s">
        <v>199</v>
      </c>
      <c r="AK128" s="228"/>
      <c r="AL128" s="228"/>
      <c r="AM128" s="373"/>
      <c r="AN128" s="229"/>
      <c r="AO128" s="252"/>
      <c r="AP128" s="253"/>
      <c r="AQ128" s="254">
        <f aca="true" t="shared" si="598" ref="AQ128:AT128">SUM(AQ123:AQ127)</f>
        <v>4560</v>
      </c>
      <c r="AR128" s="254">
        <f t="shared" si="598"/>
        <v>4560</v>
      </c>
      <c r="AS128" s="254">
        <f t="shared" si="598"/>
        <v>0</v>
      </c>
      <c r="AT128" s="255">
        <f t="shared" si="598"/>
        <v>0</v>
      </c>
      <c r="AU128" s="256">
        <f t="shared" si="587"/>
        <v>0</v>
      </c>
      <c r="AV128" s="257">
        <f t="shared" si="588"/>
        <v>4560</v>
      </c>
      <c r="AW128" s="266">
        <f t="shared" si="589"/>
        <v>0</v>
      </c>
      <c r="AX128" s="267">
        <f>SUM(AX123:AX127)</f>
        <v>4560</v>
      </c>
      <c r="AZ128" s="195">
        <f t="shared" si="407"/>
        <v>114</v>
      </c>
      <c r="BA128" s="227" t="str">
        <f t="shared" si="591"/>
        <v>TOTAL NORDPHARM</v>
      </c>
      <c r="BB128" s="281"/>
      <c r="BC128" s="281"/>
      <c r="BD128" s="281"/>
      <c r="BE128" s="395"/>
      <c r="BF128" s="304"/>
      <c r="BG128" s="252"/>
      <c r="BH128" s="253"/>
      <c r="BI128" s="256">
        <f t="shared" si="595"/>
        <v>0</v>
      </c>
      <c r="BJ128" s="289">
        <f t="shared" si="594"/>
        <v>0</v>
      </c>
    </row>
    <row r="129" spans="1:62" s="5" customFormat="1" ht="12.75">
      <c r="A129" s="36">
        <f t="shared" si="575"/>
        <v>115</v>
      </c>
      <c r="B129" s="42" t="str">
        <f t="shared" si="576"/>
        <v>OLIMP BM</v>
      </c>
      <c r="C129" s="396" t="s">
        <v>200</v>
      </c>
      <c r="D129" s="396">
        <v>363</v>
      </c>
      <c r="E129" s="397">
        <v>42582</v>
      </c>
      <c r="F129" s="398"/>
      <c r="G129" s="399">
        <v>840</v>
      </c>
      <c r="H129" s="46">
        <f aca="true" t="shared" si="599" ref="H129:H133">F129+G129</f>
        <v>840</v>
      </c>
      <c r="I129" s="102" t="str">
        <f t="shared" si="577"/>
        <v>OK</v>
      </c>
      <c r="J129" s="108">
        <f t="shared" si="578"/>
        <v>115</v>
      </c>
      <c r="K129" s="42" t="str">
        <f t="shared" si="579"/>
        <v>OLIMP BM</v>
      </c>
      <c r="L129" s="104">
        <f aca="true" t="shared" si="600" ref="L129:L133">D129</f>
        <v>363</v>
      </c>
      <c r="M129" s="105">
        <f aca="true" t="shared" si="601" ref="M129:M133">IF(E129=0,"0",E129)</f>
        <v>42582</v>
      </c>
      <c r="N129" s="106">
        <f aca="true" t="shared" si="602" ref="N129:N133">H129</f>
        <v>840</v>
      </c>
      <c r="O129" s="107"/>
      <c r="P129" s="107"/>
      <c r="Q129" s="132">
        <f aca="true" t="shared" si="603" ref="Q129:Q133">IF(F129-O129-T129-AE129&gt;0,F129-O129-T129-AE129,0)</f>
        <v>0</v>
      </c>
      <c r="R129" s="132">
        <f aca="true" t="shared" si="604" ref="R129:R133">IF(G129-P129-U129-AG129&gt;0,G129-P129-U129-AG129,0)</f>
        <v>0</v>
      </c>
      <c r="S129" s="132">
        <f aca="true" t="shared" si="605" ref="S129:S133">Q129+R129</f>
        <v>0</v>
      </c>
      <c r="T129" s="107"/>
      <c r="U129" s="133"/>
      <c r="V129" s="135">
        <f aca="true" t="shared" si="606" ref="V129:V133">T129+U129</f>
        <v>0</v>
      </c>
      <c r="W129" s="135">
        <f aca="true" t="shared" si="607" ref="W129:W133">F129-O129-Q129-T129</f>
        <v>0</v>
      </c>
      <c r="X129" s="135">
        <f aca="true" t="shared" si="608" ref="X129:X133">G129-P129-R129-U129</f>
        <v>840</v>
      </c>
      <c r="Y129" s="153">
        <f aca="true" t="shared" si="609" ref="Y129:Y133">AB129-Z129</f>
        <v>840</v>
      </c>
      <c r="Z129" s="154"/>
      <c r="AA129" s="167"/>
      <c r="AB129" s="155">
        <f aca="true" t="shared" si="610" ref="AB129:AB133">W129+X129</f>
        <v>840</v>
      </c>
      <c r="AD129" s="156"/>
      <c r="AE129" s="157">
        <f t="shared" si="384"/>
        <v>0</v>
      </c>
      <c r="AF129" s="156"/>
      <c r="AG129" s="157">
        <f t="shared" si="385"/>
        <v>840</v>
      </c>
      <c r="AI129" s="195">
        <f t="shared" si="366"/>
        <v>115</v>
      </c>
      <c r="AJ129" s="216" t="s">
        <v>201</v>
      </c>
      <c r="AK129" s="212"/>
      <c r="AL129" s="213"/>
      <c r="AM129" s="205"/>
      <c r="AN129" s="214"/>
      <c r="AO129" s="104">
        <f aca="true" t="shared" si="611" ref="AO129:AO133">L129</f>
        <v>363</v>
      </c>
      <c r="AP129" s="105">
        <f aca="true" t="shared" si="612" ref="AP129:AP133">IF(M129=0,"0",M129)</f>
        <v>42582</v>
      </c>
      <c r="AQ129" s="106">
        <f aca="true" t="shared" si="613" ref="AQ129:AQ133">N129</f>
        <v>840</v>
      </c>
      <c r="AR129" s="135">
        <f aca="true" t="shared" si="614" ref="AR129:AR133">AQ129-AS129</f>
        <v>840</v>
      </c>
      <c r="AS129" s="248">
        <f aca="true" t="shared" si="615" ref="AS129:AS133">V129</f>
        <v>0</v>
      </c>
      <c r="AT129" s="249">
        <f aca="true" t="shared" si="616" ref="AT129:AT133">O129+P129+S129</f>
        <v>0</v>
      </c>
      <c r="AU129" s="250">
        <f t="shared" si="587"/>
        <v>0</v>
      </c>
      <c r="AV129" s="251">
        <f t="shared" si="588"/>
        <v>840</v>
      </c>
      <c r="AW129" s="154">
        <f t="shared" si="589"/>
        <v>0</v>
      </c>
      <c r="AX129" s="155">
        <f aca="true" t="shared" si="617" ref="AX129:AX133">AR129-AT129</f>
        <v>840</v>
      </c>
      <c r="AZ129" s="195">
        <f t="shared" si="407"/>
        <v>115</v>
      </c>
      <c r="BA129" s="211" t="str">
        <f t="shared" si="591"/>
        <v>OLIMP BM</v>
      </c>
      <c r="BB129" s="269"/>
      <c r="BC129" s="269"/>
      <c r="BD129" s="270"/>
      <c r="BE129" s="619"/>
      <c r="BF129" s="291"/>
      <c r="BG129" s="104">
        <f aca="true" t="shared" si="618" ref="BG129:BG133">D129</f>
        <v>363</v>
      </c>
      <c r="BH129" s="105">
        <f aca="true" t="shared" si="619" ref="BH129:BH133">IF(E129=0,"0",E129)</f>
        <v>42582</v>
      </c>
      <c r="BI129" s="250">
        <f t="shared" si="595"/>
        <v>0</v>
      </c>
      <c r="BJ129" s="286">
        <f t="shared" si="594"/>
        <v>0</v>
      </c>
    </row>
    <row r="130" spans="1:62" s="5" customFormat="1" ht="12.75">
      <c r="A130" s="36">
        <f t="shared" si="575"/>
        <v>116</v>
      </c>
      <c r="B130" s="42" t="str">
        <f t="shared" si="576"/>
        <v>OLIMP SOMCUTA</v>
      </c>
      <c r="C130" s="61" t="s">
        <v>200</v>
      </c>
      <c r="D130" s="61">
        <v>26</v>
      </c>
      <c r="E130" s="62">
        <v>42582</v>
      </c>
      <c r="F130" s="63"/>
      <c r="G130" s="64">
        <v>1039.2</v>
      </c>
      <c r="H130" s="46">
        <f t="shared" si="599"/>
        <v>1039.2</v>
      </c>
      <c r="I130" s="102" t="str">
        <f aca="true" t="shared" si="620" ref="I130:I156">IF(H130=N130,"OK","ATENTIE")</f>
        <v>OK</v>
      </c>
      <c r="J130" s="108">
        <f t="shared" si="578"/>
        <v>116</v>
      </c>
      <c r="K130" s="42" t="str">
        <f t="shared" si="579"/>
        <v>OLIMP SOMCUTA</v>
      </c>
      <c r="L130" s="104">
        <f t="shared" si="600"/>
        <v>26</v>
      </c>
      <c r="M130" s="105">
        <f t="shared" si="601"/>
        <v>42582</v>
      </c>
      <c r="N130" s="106">
        <f t="shared" si="602"/>
        <v>1039.2</v>
      </c>
      <c r="O130" s="107"/>
      <c r="P130" s="107"/>
      <c r="Q130" s="132">
        <f t="shared" si="603"/>
        <v>0</v>
      </c>
      <c r="R130" s="132">
        <f t="shared" si="604"/>
        <v>0</v>
      </c>
      <c r="S130" s="132">
        <f t="shared" si="605"/>
        <v>0</v>
      </c>
      <c r="T130" s="107"/>
      <c r="U130" s="140"/>
      <c r="V130" s="135">
        <f t="shared" si="606"/>
        <v>0</v>
      </c>
      <c r="W130" s="135">
        <f t="shared" si="607"/>
        <v>0</v>
      </c>
      <c r="X130" s="135">
        <f t="shared" si="608"/>
        <v>1039.2</v>
      </c>
      <c r="Y130" s="153">
        <f t="shared" si="609"/>
        <v>1039.2</v>
      </c>
      <c r="Z130" s="154"/>
      <c r="AA130" s="167"/>
      <c r="AB130" s="155">
        <f t="shared" si="610"/>
        <v>1039.2</v>
      </c>
      <c r="AD130" s="156"/>
      <c r="AE130" s="157">
        <f aca="true" t="shared" si="621" ref="AE130:AE140">F130</f>
        <v>0</v>
      </c>
      <c r="AF130" s="156"/>
      <c r="AG130" s="157">
        <f aca="true" t="shared" si="622" ref="AG130:AG140">G130</f>
        <v>1039.2</v>
      </c>
      <c r="AI130" s="195">
        <f t="shared" si="366"/>
        <v>116</v>
      </c>
      <c r="AJ130" s="216" t="s">
        <v>202</v>
      </c>
      <c r="AK130" s="212"/>
      <c r="AL130" s="213"/>
      <c r="AM130" s="205"/>
      <c r="AN130" s="214"/>
      <c r="AO130" s="104">
        <f t="shared" si="611"/>
        <v>26</v>
      </c>
      <c r="AP130" s="105">
        <f t="shared" si="612"/>
        <v>42582</v>
      </c>
      <c r="AQ130" s="106">
        <f t="shared" si="613"/>
        <v>1039.2</v>
      </c>
      <c r="AR130" s="135">
        <f t="shared" si="614"/>
        <v>1039.2</v>
      </c>
      <c r="AS130" s="248">
        <f t="shared" si="615"/>
        <v>0</v>
      </c>
      <c r="AT130" s="249">
        <f t="shared" si="616"/>
        <v>0</v>
      </c>
      <c r="AU130" s="250">
        <f t="shared" si="587"/>
        <v>0</v>
      </c>
      <c r="AV130" s="251">
        <f t="shared" si="588"/>
        <v>1039.2</v>
      </c>
      <c r="AW130" s="154">
        <f t="shared" si="589"/>
        <v>0</v>
      </c>
      <c r="AX130" s="155">
        <f t="shared" si="617"/>
        <v>1039.2</v>
      </c>
      <c r="AZ130" s="195">
        <f t="shared" si="407"/>
        <v>116</v>
      </c>
      <c r="BA130" s="211" t="str">
        <f aca="true" t="shared" si="623" ref="BA130:BA136">AJ130</f>
        <v>OLIMP SOMCUTA</v>
      </c>
      <c r="BB130" s="269"/>
      <c r="BC130" s="269"/>
      <c r="BD130" s="270"/>
      <c r="BE130" s="619"/>
      <c r="BF130" s="291"/>
      <c r="BG130" s="104">
        <f t="shared" si="618"/>
        <v>26</v>
      </c>
      <c r="BH130" s="105">
        <f t="shared" si="619"/>
        <v>42582</v>
      </c>
      <c r="BI130" s="250">
        <f t="shared" si="595"/>
        <v>0</v>
      </c>
      <c r="BJ130" s="286">
        <f aca="true" t="shared" si="624" ref="BJ130:BJ156">Z130</f>
        <v>0</v>
      </c>
    </row>
    <row r="131" spans="1:62" s="6" customFormat="1" ht="13.5">
      <c r="A131" s="36">
        <f t="shared" si="575"/>
        <v>117</v>
      </c>
      <c r="B131" s="47" t="str">
        <f t="shared" si="576"/>
        <v>TOTAL OLIMP</v>
      </c>
      <c r="C131" s="48"/>
      <c r="D131" s="49"/>
      <c r="E131" s="50"/>
      <c r="F131" s="51">
        <f aca="true" t="shared" si="625" ref="F131:H131">SUM(F129:F130)</f>
        <v>0</v>
      </c>
      <c r="G131" s="52">
        <f t="shared" si="625"/>
        <v>1879.2</v>
      </c>
      <c r="H131" s="53">
        <f t="shared" si="625"/>
        <v>1879.2</v>
      </c>
      <c r="I131" s="102" t="str">
        <f t="shared" si="620"/>
        <v>OK</v>
      </c>
      <c r="J131" s="108">
        <f t="shared" si="578"/>
        <v>117</v>
      </c>
      <c r="K131" s="47" t="str">
        <f aca="true" t="shared" si="626" ref="K131:K150">AJ131</f>
        <v>TOTAL OLIMP</v>
      </c>
      <c r="L131" s="120"/>
      <c r="M131" s="121"/>
      <c r="N131" s="122">
        <f aca="true" t="shared" si="627" ref="N131:Z131">SUM(N129:N130)</f>
        <v>1879.2</v>
      </c>
      <c r="O131" s="122">
        <f t="shared" si="627"/>
        <v>0</v>
      </c>
      <c r="P131" s="122">
        <f t="shared" si="627"/>
        <v>0</v>
      </c>
      <c r="Q131" s="122">
        <f t="shared" si="627"/>
        <v>0</v>
      </c>
      <c r="R131" s="122">
        <f t="shared" si="627"/>
        <v>0</v>
      </c>
      <c r="S131" s="122">
        <f t="shared" si="627"/>
        <v>0</v>
      </c>
      <c r="T131" s="122">
        <f t="shared" si="627"/>
        <v>0</v>
      </c>
      <c r="U131" s="122">
        <f t="shared" si="627"/>
        <v>0</v>
      </c>
      <c r="V131" s="122">
        <f t="shared" si="627"/>
        <v>0</v>
      </c>
      <c r="W131" s="122">
        <f t="shared" si="627"/>
        <v>0</v>
      </c>
      <c r="X131" s="122">
        <f t="shared" si="627"/>
        <v>1879.2</v>
      </c>
      <c r="Y131" s="168">
        <f t="shared" si="627"/>
        <v>1879.2</v>
      </c>
      <c r="Z131" s="169">
        <f t="shared" si="627"/>
        <v>0</v>
      </c>
      <c r="AA131" s="170"/>
      <c r="AB131" s="171">
        <f>SUM(AB129:AB130)</f>
        <v>1879.2</v>
      </c>
      <c r="AD131" s="156"/>
      <c r="AE131" s="157">
        <f t="shared" si="621"/>
        <v>0</v>
      </c>
      <c r="AF131" s="156"/>
      <c r="AG131" s="157">
        <f t="shared" si="622"/>
        <v>1879.2</v>
      </c>
      <c r="AI131" s="195">
        <f t="shared" si="366"/>
        <v>117</v>
      </c>
      <c r="AJ131" s="196" t="s">
        <v>203</v>
      </c>
      <c r="AK131" s="197"/>
      <c r="AL131" s="197"/>
      <c r="AM131" s="198"/>
      <c r="AN131" s="199"/>
      <c r="AO131" s="252"/>
      <c r="AP131" s="253"/>
      <c r="AQ131" s="254">
        <f aca="true" t="shared" si="628" ref="AQ131:AT131">SUM(AQ129:AQ130)</f>
        <v>1879.2</v>
      </c>
      <c r="AR131" s="254">
        <f t="shared" si="614"/>
        <v>1879.2</v>
      </c>
      <c r="AS131" s="254">
        <f t="shared" si="628"/>
        <v>0</v>
      </c>
      <c r="AT131" s="255">
        <f t="shared" si="628"/>
        <v>0</v>
      </c>
      <c r="AU131" s="256">
        <f t="shared" si="587"/>
        <v>0</v>
      </c>
      <c r="AV131" s="257">
        <f t="shared" si="588"/>
        <v>1879.2</v>
      </c>
      <c r="AW131" s="266">
        <f t="shared" si="589"/>
        <v>0</v>
      </c>
      <c r="AX131" s="267">
        <f t="shared" si="617"/>
        <v>1879.2</v>
      </c>
      <c r="AZ131" s="195">
        <f t="shared" si="407"/>
        <v>117</v>
      </c>
      <c r="BA131" s="196" t="str">
        <f t="shared" si="623"/>
        <v>TOTAL OLIMP</v>
      </c>
      <c r="BB131" s="268"/>
      <c r="BC131" s="268"/>
      <c r="BD131" s="268"/>
      <c r="BE131" s="287"/>
      <c r="BF131" s="288"/>
      <c r="BG131" s="252"/>
      <c r="BH131" s="253"/>
      <c r="BI131" s="256">
        <f aca="true" t="shared" si="629" ref="BI131:BI156">BJ131</f>
        <v>0</v>
      </c>
      <c r="BJ131" s="289">
        <f t="shared" si="624"/>
        <v>0</v>
      </c>
    </row>
    <row r="132" spans="1:62" s="5" customFormat="1" ht="12.75">
      <c r="A132" s="54">
        <f aca="true" t="shared" si="630" ref="A132:B136">AI132</f>
        <v>118</v>
      </c>
      <c r="B132" s="42" t="str">
        <f t="shared" si="630"/>
        <v>PEFARM</v>
      </c>
      <c r="C132" s="69" t="s">
        <v>204</v>
      </c>
      <c r="D132" s="69">
        <v>241</v>
      </c>
      <c r="E132" s="70">
        <v>42582</v>
      </c>
      <c r="F132" s="400"/>
      <c r="G132" s="401">
        <v>480</v>
      </c>
      <c r="H132" s="65">
        <f t="shared" si="599"/>
        <v>480</v>
      </c>
      <c r="I132" s="102" t="str">
        <f t="shared" si="620"/>
        <v>OK</v>
      </c>
      <c r="J132" s="108">
        <f t="shared" si="578"/>
        <v>118</v>
      </c>
      <c r="K132" s="42" t="str">
        <f t="shared" si="626"/>
        <v>PEFARM</v>
      </c>
      <c r="L132" s="104">
        <f t="shared" si="600"/>
        <v>241</v>
      </c>
      <c r="M132" s="105">
        <f t="shared" si="601"/>
        <v>42582</v>
      </c>
      <c r="N132" s="106">
        <f t="shared" si="602"/>
        <v>480</v>
      </c>
      <c r="O132" s="107"/>
      <c r="P132" s="107"/>
      <c r="Q132" s="132">
        <f t="shared" si="603"/>
        <v>0</v>
      </c>
      <c r="R132" s="132">
        <f t="shared" si="604"/>
        <v>0</v>
      </c>
      <c r="S132" s="132">
        <f t="shared" si="605"/>
        <v>0</v>
      </c>
      <c r="T132" s="107"/>
      <c r="U132" s="133"/>
      <c r="V132" s="135">
        <f t="shared" si="606"/>
        <v>0</v>
      </c>
      <c r="W132" s="135">
        <f t="shared" si="607"/>
        <v>0</v>
      </c>
      <c r="X132" s="135">
        <f t="shared" si="608"/>
        <v>480</v>
      </c>
      <c r="Y132" s="153">
        <f t="shared" si="609"/>
        <v>480</v>
      </c>
      <c r="Z132" s="154"/>
      <c r="AA132" s="167"/>
      <c r="AB132" s="155">
        <f t="shared" si="610"/>
        <v>480</v>
      </c>
      <c r="AD132" s="156"/>
      <c r="AE132" s="157">
        <f t="shared" si="621"/>
        <v>0</v>
      </c>
      <c r="AF132" s="156"/>
      <c r="AG132" s="157">
        <f t="shared" si="622"/>
        <v>480</v>
      </c>
      <c r="AI132" s="195">
        <f t="shared" si="366"/>
        <v>118</v>
      </c>
      <c r="AJ132" s="191" t="s">
        <v>205</v>
      </c>
      <c r="AK132" s="192"/>
      <c r="AL132" s="192"/>
      <c r="AM132" s="193"/>
      <c r="AN132" s="214"/>
      <c r="AO132" s="104">
        <f t="shared" si="611"/>
        <v>241</v>
      </c>
      <c r="AP132" s="105">
        <f t="shared" si="612"/>
        <v>42582</v>
      </c>
      <c r="AQ132" s="106">
        <f t="shared" si="613"/>
        <v>480</v>
      </c>
      <c r="AR132" s="135">
        <f t="shared" si="614"/>
        <v>480</v>
      </c>
      <c r="AS132" s="248">
        <f t="shared" si="615"/>
        <v>0</v>
      </c>
      <c r="AT132" s="249">
        <f t="shared" si="616"/>
        <v>0</v>
      </c>
      <c r="AU132" s="250">
        <f t="shared" si="587"/>
        <v>0</v>
      </c>
      <c r="AV132" s="251">
        <f t="shared" si="588"/>
        <v>480</v>
      </c>
      <c r="AW132" s="154">
        <f t="shared" si="589"/>
        <v>0</v>
      </c>
      <c r="AX132" s="155">
        <f t="shared" si="617"/>
        <v>480</v>
      </c>
      <c r="AZ132" s="195">
        <f t="shared" si="407"/>
        <v>118</v>
      </c>
      <c r="BA132" s="191" t="str">
        <f t="shared" si="623"/>
        <v>PEFARM</v>
      </c>
      <c r="BB132" s="265"/>
      <c r="BC132" s="265"/>
      <c r="BD132" s="265"/>
      <c r="BE132" s="284"/>
      <c r="BF132" s="303"/>
      <c r="BG132" s="104">
        <f t="shared" si="618"/>
        <v>241</v>
      </c>
      <c r="BH132" s="105">
        <f t="shared" si="619"/>
        <v>42582</v>
      </c>
      <c r="BI132" s="250">
        <f t="shared" si="629"/>
        <v>0</v>
      </c>
      <c r="BJ132" s="286">
        <f t="shared" si="624"/>
        <v>0</v>
      </c>
    </row>
    <row r="133" spans="1:62" s="5" customFormat="1" ht="12.75">
      <c r="A133" s="54">
        <f t="shared" si="630"/>
        <v>119</v>
      </c>
      <c r="B133" s="42" t="str">
        <f t="shared" si="630"/>
        <v>PEFARM</v>
      </c>
      <c r="C133" s="61"/>
      <c r="D133" s="61"/>
      <c r="E133" s="79"/>
      <c r="F133" s="45"/>
      <c r="G133" s="45"/>
      <c r="H133" s="65">
        <f t="shared" si="599"/>
        <v>0</v>
      </c>
      <c r="I133" s="102" t="str">
        <f t="shared" si="620"/>
        <v>OK</v>
      </c>
      <c r="J133" s="108">
        <f t="shared" si="578"/>
        <v>119</v>
      </c>
      <c r="K133" s="42" t="str">
        <f t="shared" si="626"/>
        <v>PEFARM</v>
      </c>
      <c r="L133" s="104">
        <f t="shared" si="600"/>
        <v>0</v>
      </c>
      <c r="M133" s="105" t="str">
        <f t="shared" si="601"/>
        <v>0</v>
      </c>
      <c r="N133" s="106">
        <f t="shared" si="602"/>
        <v>0</v>
      </c>
      <c r="O133" s="107"/>
      <c r="P133" s="107"/>
      <c r="Q133" s="132">
        <f t="shared" si="603"/>
        <v>0</v>
      </c>
      <c r="R133" s="132">
        <f t="shared" si="604"/>
        <v>0</v>
      </c>
      <c r="S133" s="132">
        <f t="shared" si="605"/>
        <v>0</v>
      </c>
      <c r="T133" s="107"/>
      <c r="U133" s="133"/>
      <c r="V133" s="135">
        <f t="shared" si="606"/>
        <v>0</v>
      </c>
      <c r="W133" s="135">
        <f t="shared" si="607"/>
        <v>0</v>
      </c>
      <c r="X133" s="135">
        <f t="shared" si="608"/>
        <v>0</v>
      </c>
      <c r="Y133" s="153">
        <f t="shared" si="609"/>
        <v>0</v>
      </c>
      <c r="Z133" s="154"/>
      <c r="AA133" s="167"/>
      <c r="AB133" s="155">
        <f t="shared" si="610"/>
        <v>0</v>
      </c>
      <c r="AD133" s="156"/>
      <c r="AE133" s="157">
        <f t="shared" si="621"/>
        <v>0</v>
      </c>
      <c r="AF133" s="156"/>
      <c r="AG133" s="157">
        <f t="shared" si="622"/>
        <v>0</v>
      </c>
      <c r="AI133" s="195">
        <f t="shared" si="366"/>
        <v>119</v>
      </c>
      <c r="AJ133" s="191" t="s">
        <v>205</v>
      </c>
      <c r="AK133" s="192"/>
      <c r="AL133" s="192"/>
      <c r="AM133" s="193"/>
      <c r="AN133" s="214"/>
      <c r="AO133" s="104">
        <f t="shared" si="611"/>
        <v>0</v>
      </c>
      <c r="AP133" s="105" t="str">
        <f t="shared" si="612"/>
        <v>0</v>
      </c>
      <c r="AQ133" s="106">
        <f t="shared" si="613"/>
        <v>0</v>
      </c>
      <c r="AR133" s="135">
        <f t="shared" si="614"/>
        <v>0</v>
      </c>
      <c r="AS133" s="248">
        <f t="shared" si="615"/>
        <v>0</v>
      </c>
      <c r="AT133" s="249">
        <f t="shared" si="616"/>
        <v>0</v>
      </c>
      <c r="AU133" s="250">
        <f t="shared" si="587"/>
        <v>0</v>
      </c>
      <c r="AV133" s="251">
        <f t="shared" si="588"/>
        <v>0</v>
      </c>
      <c r="AW133" s="154">
        <f t="shared" si="589"/>
        <v>0</v>
      </c>
      <c r="AX133" s="155">
        <f t="shared" si="617"/>
        <v>0</v>
      </c>
      <c r="AZ133" s="195">
        <f t="shared" si="407"/>
        <v>119</v>
      </c>
      <c r="BA133" s="191" t="str">
        <f t="shared" si="623"/>
        <v>PEFARM</v>
      </c>
      <c r="BB133" s="265"/>
      <c r="BC133" s="265"/>
      <c r="BD133" s="265"/>
      <c r="BE133" s="284"/>
      <c r="BF133" s="303"/>
      <c r="BG133" s="104">
        <f t="shared" si="618"/>
        <v>0</v>
      </c>
      <c r="BH133" s="105" t="str">
        <f t="shared" si="619"/>
        <v>0</v>
      </c>
      <c r="BI133" s="250">
        <f t="shared" si="629"/>
        <v>0</v>
      </c>
      <c r="BJ133" s="286">
        <f t="shared" si="624"/>
        <v>0</v>
      </c>
    </row>
    <row r="134" spans="1:62" s="6" customFormat="1" ht="13.5">
      <c r="A134" s="54">
        <f t="shared" si="630"/>
        <v>120</v>
      </c>
      <c r="B134" s="47" t="str">
        <f t="shared" si="630"/>
        <v>TOTAL PEFARM</v>
      </c>
      <c r="C134" s="66"/>
      <c r="D134" s="67"/>
      <c r="E134" s="50"/>
      <c r="F134" s="52">
        <f aca="true" t="shared" si="631" ref="F134:H134">SUM(F132:F133)</f>
        <v>0</v>
      </c>
      <c r="G134" s="52">
        <f t="shared" si="631"/>
        <v>480</v>
      </c>
      <c r="H134" s="68">
        <f t="shared" si="631"/>
        <v>480</v>
      </c>
      <c r="I134" s="102" t="str">
        <f t="shared" si="620"/>
        <v>OK</v>
      </c>
      <c r="J134" s="108">
        <f t="shared" si="578"/>
        <v>120</v>
      </c>
      <c r="K134" s="47" t="str">
        <f t="shared" si="626"/>
        <v>TOTAL PEFARM</v>
      </c>
      <c r="L134" s="120"/>
      <c r="M134" s="121"/>
      <c r="N134" s="122">
        <f aca="true" t="shared" si="632" ref="N134:Z134">SUM(N132:N133)</f>
        <v>480</v>
      </c>
      <c r="O134" s="122">
        <f t="shared" si="632"/>
        <v>0</v>
      </c>
      <c r="P134" s="122">
        <f t="shared" si="632"/>
        <v>0</v>
      </c>
      <c r="Q134" s="122">
        <f t="shared" si="632"/>
        <v>0</v>
      </c>
      <c r="R134" s="122">
        <f t="shared" si="632"/>
        <v>0</v>
      </c>
      <c r="S134" s="122">
        <f t="shared" si="632"/>
        <v>0</v>
      </c>
      <c r="T134" s="122">
        <f t="shared" si="632"/>
        <v>0</v>
      </c>
      <c r="U134" s="122">
        <f t="shared" si="632"/>
        <v>0</v>
      </c>
      <c r="V134" s="122">
        <f t="shared" si="632"/>
        <v>0</v>
      </c>
      <c r="W134" s="122">
        <f t="shared" si="632"/>
        <v>0</v>
      </c>
      <c r="X134" s="122">
        <f t="shared" si="632"/>
        <v>480</v>
      </c>
      <c r="Y134" s="168">
        <f t="shared" si="632"/>
        <v>480</v>
      </c>
      <c r="Z134" s="169">
        <f t="shared" si="632"/>
        <v>0</v>
      </c>
      <c r="AA134" s="170"/>
      <c r="AB134" s="171">
        <f>SUM(AB132:AB133)</f>
        <v>480</v>
      </c>
      <c r="AD134" s="156"/>
      <c r="AE134" s="157">
        <f t="shared" si="621"/>
        <v>0</v>
      </c>
      <c r="AF134" s="156"/>
      <c r="AG134" s="157">
        <f t="shared" si="622"/>
        <v>480</v>
      </c>
      <c r="AI134" s="195">
        <f t="shared" si="366"/>
        <v>120</v>
      </c>
      <c r="AJ134" s="196" t="s">
        <v>206</v>
      </c>
      <c r="AK134" s="197"/>
      <c r="AL134" s="197"/>
      <c r="AM134" s="198"/>
      <c r="AN134" s="199"/>
      <c r="AO134" s="252"/>
      <c r="AP134" s="253"/>
      <c r="AQ134" s="254">
        <f aca="true" t="shared" si="633" ref="AQ134:AX134">SUM(AQ132:AQ133)</f>
        <v>480</v>
      </c>
      <c r="AR134" s="254">
        <f t="shared" si="633"/>
        <v>480</v>
      </c>
      <c r="AS134" s="254">
        <f t="shared" si="633"/>
        <v>0</v>
      </c>
      <c r="AT134" s="255">
        <f t="shared" si="633"/>
        <v>0</v>
      </c>
      <c r="AU134" s="256">
        <f t="shared" si="633"/>
        <v>0</v>
      </c>
      <c r="AV134" s="257">
        <f t="shared" si="633"/>
        <v>480</v>
      </c>
      <c r="AW134" s="266">
        <f t="shared" si="633"/>
        <v>0</v>
      </c>
      <c r="AX134" s="267">
        <f t="shared" si="633"/>
        <v>480</v>
      </c>
      <c r="AZ134" s="195">
        <f t="shared" si="407"/>
        <v>120</v>
      </c>
      <c r="BA134" s="196" t="str">
        <f t="shared" si="623"/>
        <v>TOTAL PEFARM</v>
      </c>
      <c r="BB134" s="268"/>
      <c r="BC134" s="268"/>
      <c r="BD134" s="268"/>
      <c r="BE134" s="287"/>
      <c r="BF134" s="288"/>
      <c r="BG134" s="252"/>
      <c r="BH134" s="253"/>
      <c r="BI134" s="256">
        <f t="shared" si="629"/>
        <v>0</v>
      </c>
      <c r="BJ134" s="289">
        <f t="shared" si="624"/>
        <v>0</v>
      </c>
    </row>
    <row r="135" spans="1:62" s="5" customFormat="1" ht="12.75">
      <c r="A135" s="54">
        <f t="shared" si="630"/>
        <v>121</v>
      </c>
      <c r="B135" s="42" t="str">
        <f t="shared" si="630"/>
        <v>PHARMACLIN 1</v>
      </c>
      <c r="C135" s="69" t="s">
        <v>200</v>
      </c>
      <c r="D135" s="69">
        <v>405</v>
      </c>
      <c r="E135" s="70">
        <v>42582</v>
      </c>
      <c r="F135" s="400">
        <v>2400</v>
      </c>
      <c r="G135" s="401">
        <v>40500</v>
      </c>
      <c r="H135" s="65">
        <f aca="true" t="shared" si="634" ref="H135:H139">F135+G135</f>
        <v>42900</v>
      </c>
      <c r="I135" s="102" t="str">
        <f t="shared" si="620"/>
        <v>OK</v>
      </c>
      <c r="J135" s="108">
        <f t="shared" si="578"/>
        <v>121</v>
      </c>
      <c r="K135" s="42" t="str">
        <f t="shared" si="626"/>
        <v>PHARMACLIN 1</v>
      </c>
      <c r="L135" s="104">
        <f aca="true" t="shared" si="635" ref="L135:L139">D135</f>
        <v>405</v>
      </c>
      <c r="M135" s="105">
        <f aca="true" t="shared" si="636" ref="M135:M139">IF(E135=0,"0",E135)</f>
        <v>42582</v>
      </c>
      <c r="N135" s="106">
        <f aca="true" t="shared" si="637" ref="N135:N139">H135</f>
        <v>42900</v>
      </c>
      <c r="O135" s="107"/>
      <c r="P135" s="107"/>
      <c r="Q135" s="132">
        <f aca="true" t="shared" si="638" ref="Q135:Q139">IF(F135-O135-T135-AE135&gt;0,F135-O135-T135-AE135,0)</f>
        <v>0</v>
      </c>
      <c r="R135" s="132">
        <f aca="true" t="shared" si="639" ref="R135:R139">IF(G135-P135-U135-AG135&gt;0,G135-P135-U135-AG135,0)</f>
        <v>0</v>
      </c>
      <c r="S135" s="132">
        <f aca="true" t="shared" si="640" ref="S135:S139">Q135+R135</f>
        <v>0</v>
      </c>
      <c r="T135" s="107"/>
      <c r="U135" s="133"/>
      <c r="V135" s="135">
        <f aca="true" t="shared" si="641" ref="V135:V139">T135+U135</f>
        <v>0</v>
      </c>
      <c r="W135" s="135">
        <f aca="true" t="shared" si="642" ref="W135:W139">F135-O135-Q135-T135</f>
        <v>2400</v>
      </c>
      <c r="X135" s="135">
        <f aca="true" t="shared" si="643" ref="X135:X139">G135-P135-R135-U135</f>
        <v>40500</v>
      </c>
      <c r="Y135" s="153">
        <f aca="true" t="shared" si="644" ref="Y135:Y139">AB135-Z135</f>
        <v>42900</v>
      </c>
      <c r="Z135" s="154"/>
      <c r="AA135" s="167"/>
      <c r="AB135" s="155">
        <f aca="true" t="shared" si="645" ref="AB135:AB139">W135+X135</f>
        <v>42900</v>
      </c>
      <c r="AD135" s="156"/>
      <c r="AE135" s="157">
        <f t="shared" si="621"/>
        <v>2400</v>
      </c>
      <c r="AF135" s="156"/>
      <c r="AG135" s="157">
        <f t="shared" si="622"/>
        <v>40500</v>
      </c>
      <c r="AI135" s="195">
        <f t="shared" si="366"/>
        <v>121</v>
      </c>
      <c r="AJ135" s="191" t="s">
        <v>207</v>
      </c>
      <c r="AK135" s="192"/>
      <c r="AL135" s="192"/>
      <c r="AM135" s="193"/>
      <c r="AN135" s="214"/>
      <c r="AO135" s="104">
        <f aca="true" t="shared" si="646" ref="AO135:AO139">L135</f>
        <v>405</v>
      </c>
      <c r="AP135" s="105">
        <f aca="true" t="shared" si="647" ref="AP135:AP139">IF(M135=0,"0",M135)</f>
        <v>42582</v>
      </c>
      <c r="AQ135" s="106">
        <f aca="true" t="shared" si="648" ref="AQ135:AQ139">N135</f>
        <v>42900</v>
      </c>
      <c r="AR135" s="135">
        <f>AQ135-AS135</f>
        <v>42900</v>
      </c>
      <c r="AS135" s="248">
        <f aca="true" t="shared" si="649" ref="AS135:AW135">V135</f>
        <v>0</v>
      </c>
      <c r="AT135" s="249">
        <f aca="true" t="shared" si="650" ref="AT135:AT139">O135+P135+S135</f>
        <v>0</v>
      </c>
      <c r="AU135" s="250">
        <f>Z135</f>
        <v>0</v>
      </c>
      <c r="AV135" s="251">
        <f t="shared" si="649"/>
        <v>42900</v>
      </c>
      <c r="AW135" s="154">
        <f t="shared" si="649"/>
        <v>0</v>
      </c>
      <c r="AX135" s="155">
        <f>AR135-AT135</f>
        <v>42900</v>
      </c>
      <c r="AZ135" s="195">
        <f t="shared" si="407"/>
        <v>121</v>
      </c>
      <c r="BA135" s="191" t="str">
        <f t="shared" si="623"/>
        <v>PHARMACLIN 1</v>
      </c>
      <c r="BB135" s="265"/>
      <c r="BC135" s="265"/>
      <c r="BD135" s="265"/>
      <c r="BE135" s="284"/>
      <c r="BF135" s="303"/>
      <c r="BG135" s="104">
        <f aca="true" t="shared" si="651" ref="BG135:BG139">D135</f>
        <v>405</v>
      </c>
      <c r="BH135" s="105">
        <f aca="true" t="shared" si="652" ref="BH135:BH139">IF(E135=0,"0",E135)</f>
        <v>42582</v>
      </c>
      <c r="BI135" s="250">
        <f t="shared" si="629"/>
        <v>0</v>
      </c>
      <c r="BJ135" s="286">
        <f t="shared" si="624"/>
        <v>0</v>
      </c>
    </row>
    <row r="136" spans="1:62" s="5" customFormat="1" ht="12.75">
      <c r="A136" s="54">
        <f t="shared" si="630"/>
        <v>122</v>
      </c>
      <c r="B136" s="42" t="str">
        <f t="shared" si="630"/>
        <v>PHARMACLIN 1</v>
      </c>
      <c r="C136" s="61" t="s">
        <v>200</v>
      </c>
      <c r="D136" s="43">
        <v>338</v>
      </c>
      <c r="E136" s="44">
        <v>42552</v>
      </c>
      <c r="F136" s="45"/>
      <c r="G136" s="45">
        <v>20545.28</v>
      </c>
      <c r="H136" s="65">
        <f t="shared" si="634"/>
        <v>20545.28</v>
      </c>
      <c r="I136" s="102" t="str">
        <f t="shared" si="620"/>
        <v>OK</v>
      </c>
      <c r="J136" s="108">
        <f t="shared" si="578"/>
        <v>122</v>
      </c>
      <c r="K136" s="42" t="str">
        <f t="shared" si="626"/>
        <v>PHARMACLIN 1</v>
      </c>
      <c r="L136" s="104">
        <v>338</v>
      </c>
      <c r="M136" s="105">
        <f t="shared" si="636"/>
        <v>42552</v>
      </c>
      <c r="N136" s="106">
        <f t="shared" si="637"/>
        <v>20545.28</v>
      </c>
      <c r="O136" s="107"/>
      <c r="P136" s="107"/>
      <c r="Q136" s="132">
        <f t="shared" si="638"/>
        <v>0</v>
      </c>
      <c r="R136" s="132">
        <f t="shared" si="639"/>
        <v>0</v>
      </c>
      <c r="S136" s="132">
        <f t="shared" si="640"/>
        <v>0</v>
      </c>
      <c r="T136" s="107"/>
      <c r="U136" s="133"/>
      <c r="V136" s="135">
        <f t="shared" si="641"/>
        <v>0</v>
      </c>
      <c r="W136" s="135">
        <f t="shared" si="642"/>
        <v>0</v>
      </c>
      <c r="X136" s="135">
        <f t="shared" si="643"/>
        <v>20545.28</v>
      </c>
      <c r="Y136" s="153">
        <f t="shared" si="644"/>
        <v>20545.28</v>
      </c>
      <c r="Z136" s="154"/>
      <c r="AA136" s="167"/>
      <c r="AB136" s="155">
        <f t="shared" si="645"/>
        <v>20545.28</v>
      </c>
      <c r="AD136" s="156"/>
      <c r="AE136" s="157">
        <f t="shared" si="621"/>
        <v>0</v>
      </c>
      <c r="AF136" s="156"/>
      <c r="AG136" s="157">
        <f t="shared" si="622"/>
        <v>20545.28</v>
      </c>
      <c r="AI136" s="195">
        <f t="shared" si="366"/>
        <v>122</v>
      </c>
      <c r="AJ136" s="191" t="s">
        <v>207</v>
      </c>
      <c r="AK136" s="192"/>
      <c r="AL136" s="192"/>
      <c r="AM136" s="193"/>
      <c r="AN136" s="214"/>
      <c r="AO136" s="104">
        <f t="shared" si="646"/>
        <v>338</v>
      </c>
      <c r="AP136" s="105">
        <f t="shared" si="647"/>
        <v>42552</v>
      </c>
      <c r="AQ136" s="106">
        <f t="shared" si="648"/>
        <v>20545.28</v>
      </c>
      <c r="AR136" s="135">
        <f>AQ136-AS136</f>
        <v>20545.28</v>
      </c>
      <c r="AS136" s="248">
        <f aca="true" t="shared" si="653" ref="AS136:AW136">V136</f>
        <v>0</v>
      </c>
      <c r="AT136" s="249">
        <f t="shared" si="650"/>
        <v>0</v>
      </c>
      <c r="AU136" s="250">
        <f>Z136</f>
        <v>0</v>
      </c>
      <c r="AV136" s="251">
        <f t="shared" si="653"/>
        <v>20545.28</v>
      </c>
      <c r="AW136" s="154">
        <f t="shared" si="653"/>
        <v>0</v>
      </c>
      <c r="AX136" s="155">
        <f>AR136-AT136</f>
        <v>20545.28</v>
      </c>
      <c r="AZ136" s="195">
        <f t="shared" si="407"/>
        <v>122</v>
      </c>
      <c r="BA136" s="191" t="str">
        <f t="shared" si="623"/>
        <v>PHARMACLIN 1</v>
      </c>
      <c r="BB136" s="265"/>
      <c r="BC136" s="265"/>
      <c r="BD136" s="265"/>
      <c r="BE136" s="284"/>
      <c r="BF136" s="303"/>
      <c r="BG136" s="104">
        <f t="shared" si="651"/>
        <v>338</v>
      </c>
      <c r="BH136" s="105">
        <f t="shared" si="652"/>
        <v>42552</v>
      </c>
      <c r="BI136" s="250">
        <f t="shared" si="629"/>
        <v>0</v>
      </c>
      <c r="BJ136" s="286">
        <f t="shared" si="624"/>
        <v>0</v>
      </c>
    </row>
    <row r="137" spans="1:62" s="6" customFormat="1" ht="13.5">
      <c r="A137" s="54">
        <f aca="true" t="shared" si="654" ref="A137:A157">AI137</f>
        <v>123</v>
      </c>
      <c r="B137" s="47" t="str">
        <f aca="true" t="shared" si="655" ref="B137:B152">AJ137</f>
        <v>TOTAL PHARMACLIN</v>
      </c>
      <c r="C137" s="66"/>
      <c r="D137" s="67"/>
      <c r="E137" s="50"/>
      <c r="F137" s="52">
        <f aca="true" t="shared" si="656" ref="F137:H137">SUM(F135:F136)</f>
        <v>2400</v>
      </c>
      <c r="G137" s="52">
        <f t="shared" si="656"/>
        <v>61045.28</v>
      </c>
      <c r="H137" s="68">
        <f t="shared" si="656"/>
        <v>63445.28</v>
      </c>
      <c r="I137" s="102" t="str">
        <f t="shared" si="620"/>
        <v>OK</v>
      </c>
      <c r="J137" s="108">
        <f t="shared" si="578"/>
        <v>123</v>
      </c>
      <c r="K137" s="47" t="str">
        <f t="shared" si="626"/>
        <v>TOTAL PHARMACLIN</v>
      </c>
      <c r="L137" s="120"/>
      <c r="M137" s="121"/>
      <c r="N137" s="122">
        <f aca="true" t="shared" si="657" ref="N137:Z137">SUM(N135:N136)</f>
        <v>63445.28</v>
      </c>
      <c r="O137" s="122">
        <f t="shared" si="657"/>
        <v>0</v>
      </c>
      <c r="P137" s="122">
        <f t="shared" si="657"/>
        <v>0</v>
      </c>
      <c r="Q137" s="122">
        <f t="shared" si="657"/>
        <v>0</v>
      </c>
      <c r="R137" s="122">
        <f t="shared" si="657"/>
        <v>0</v>
      </c>
      <c r="S137" s="122">
        <f t="shared" si="657"/>
        <v>0</v>
      </c>
      <c r="T137" s="122">
        <f t="shared" si="657"/>
        <v>0</v>
      </c>
      <c r="U137" s="122">
        <f t="shared" si="657"/>
        <v>0</v>
      </c>
      <c r="V137" s="122">
        <f t="shared" si="657"/>
        <v>0</v>
      </c>
      <c r="W137" s="122">
        <f t="shared" si="657"/>
        <v>2400</v>
      </c>
      <c r="X137" s="122">
        <f t="shared" si="657"/>
        <v>61045.28</v>
      </c>
      <c r="Y137" s="168">
        <f t="shared" si="657"/>
        <v>63445.28</v>
      </c>
      <c r="Z137" s="169">
        <f t="shared" si="657"/>
        <v>0</v>
      </c>
      <c r="AA137" s="170"/>
      <c r="AB137" s="171">
        <f>SUM(AB135:AB136)</f>
        <v>63445.28</v>
      </c>
      <c r="AD137" s="156"/>
      <c r="AE137" s="157">
        <f t="shared" si="621"/>
        <v>2400</v>
      </c>
      <c r="AF137" s="156"/>
      <c r="AG137" s="157">
        <f t="shared" si="622"/>
        <v>61045.28</v>
      </c>
      <c r="AI137" s="195">
        <f t="shared" si="366"/>
        <v>123</v>
      </c>
      <c r="AJ137" s="196" t="s">
        <v>208</v>
      </c>
      <c r="AK137" s="197"/>
      <c r="AL137" s="197"/>
      <c r="AM137" s="198"/>
      <c r="AN137" s="199"/>
      <c r="AO137" s="252"/>
      <c r="AP137" s="253"/>
      <c r="AQ137" s="254">
        <f aca="true" t="shared" si="658" ref="AQ137:AX137">SUM(AQ135:AQ136)</f>
        <v>63445.28</v>
      </c>
      <c r="AR137" s="254">
        <f t="shared" si="658"/>
        <v>63445.28</v>
      </c>
      <c r="AS137" s="254">
        <f t="shared" si="658"/>
        <v>0</v>
      </c>
      <c r="AT137" s="255">
        <f t="shared" si="658"/>
        <v>0</v>
      </c>
      <c r="AU137" s="256">
        <f t="shared" si="658"/>
        <v>0</v>
      </c>
      <c r="AV137" s="257">
        <f t="shared" si="658"/>
        <v>63445.28</v>
      </c>
      <c r="AW137" s="266">
        <f t="shared" si="658"/>
        <v>0</v>
      </c>
      <c r="AX137" s="267">
        <f t="shared" si="658"/>
        <v>63445.28</v>
      </c>
      <c r="AZ137" s="195">
        <f t="shared" si="407"/>
        <v>123</v>
      </c>
      <c r="BA137" s="196" t="str">
        <f aca="true" t="shared" si="659" ref="BA137:BA147">AJ137</f>
        <v>TOTAL PHARMACLIN</v>
      </c>
      <c r="BB137" s="268"/>
      <c r="BC137" s="268"/>
      <c r="BD137" s="268"/>
      <c r="BE137" s="287"/>
      <c r="BF137" s="288"/>
      <c r="BG137" s="252"/>
      <c r="BH137" s="253"/>
      <c r="BI137" s="256">
        <f t="shared" si="629"/>
        <v>0</v>
      </c>
      <c r="BJ137" s="289">
        <f t="shared" si="624"/>
        <v>0</v>
      </c>
    </row>
    <row r="138" spans="1:62" s="5" customFormat="1" ht="12.75">
      <c r="A138" s="54">
        <f t="shared" si="654"/>
        <v>124</v>
      </c>
      <c r="B138" s="55" t="str">
        <f t="shared" si="655"/>
        <v>PHYTAL</v>
      </c>
      <c r="C138" s="69" t="s">
        <v>209</v>
      </c>
      <c r="D138" s="69">
        <v>160703</v>
      </c>
      <c r="E138" s="70">
        <v>42582</v>
      </c>
      <c r="F138" s="71"/>
      <c r="G138" s="72">
        <v>240</v>
      </c>
      <c r="H138" s="306">
        <f t="shared" si="634"/>
        <v>240</v>
      </c>
      <c r="I138" s="102" t="str">
        <f t="shared" si="620"/>
        <v>OK</v>
      </c>
      <c r="J138" s="108">
        <f t="shared" si="578"/>
        <v>124</v>
      </c>
      <c r="K138" s="55" t="str">
        <f t="shared" si="626"/>
        <v>PHYTAL</v>
      </c>
      <c r="L138" s="328">
        <f t="shared" si="635"/>
        <v>160703</v>
      </c>
      <c r="M138" s="329">
        <f t="shared" si="636"/>
        <v>42582</v>
      </c>
      <c r="N138" s="330">
        <f t="shared" si="637"/>
        <v>240</v>
      </c>
      <c r="O138" s="331"/>
      <c r="P138" s="331"/>
      <c r="Q138" s="337">
        <f t="shared" si="638"/>
        <v>0</v>
      </c>
      <c r="R138" s="337">
        <f t="shared" si="639"/>
        <v>0</v>
      </c>
      <c r="S138" s="337">
        <f t="shared" si="640"/>
        <v>0</v>
      </c>
      <c r="T138" s="331"/>
      <c r="U138" s="492"/>
      <c r="V138" s="338">
        <f t="shared" si="641"/>
        <v>0</v>
      </c>
      <c r="W138" s="338">
        <f t="shared" si="642"/>
        <v>0</v>
      </c>
      <c r="X138" s="338">
        <f t="shared" si="643"/>
        <v>240</v>
      </c>
      <c r="Y138" s="344">
        <f t="shared" si="644"/>
        <v>240</v>
      </c>
      <c r="Z138" s="345"/>
      <c r="AA138" s="346"/>
      <c r="AB138" s="347">
        <f t="shared" si="645"/>
        <v>240</v>
      </c>
      <c r="AD138" s="156"/>
      <c r="AE138" s="157">
        <f t="shared" si="621"/>
        <v>0</v>
      </c>
      <c r="AF138" s="156"/>
      <c r="AG138" s="157">
        <f t="shared" si="622"/>
        <v>240</v>
      </c>
      <c r="AI138" s="195">
        <f t="shared" si="366"/>
        <v>124</v>
      </c>
      <c r="AJ138" s="223" t="s">
        <v>210</v>
      </c>
      <c r="AK138" s="530"/>
      <c r="AL138" s="530"/>
      <c r="AM138" s="362"/>
      <c r="AN138" s="531"/>
      <c r="AO138" s="123">
        <f t="shared" si="646"/>
        <v>160703</v>
      </c>
      <c r="AP138" s="124">
        <f t="shared" si="647"/>
        <v>42582</v>
      </c>
      <c r="AQ138" s="125">
        <f t="shared" si="648"/>
        <v>240</v>
      </c>
      <c r="AR138" s="139">
        <f aca="true" t="shared" si="660" ref="AR138:AR147">AQ138-AS138</f>
        <v>240</v>
      </c>
      <c r="AS138" s="376">
        <f aca="true" t="shared" si="661" ref="AS138:AS143">V138</f>
        <v>0</v>
      </c>
      <c r="AT138" s="377">
        <f t="shared" si="650"/>
        <v>0</v>
      </c>
      <c r="AU138" s="378">
        <f aca="true" t="shared" si="662" ref="AU138:AU147">Z138</f>
        <v>0</v>
      </c>
      <c r="AV138" s="379">
        <f aca="true" t="shared" si="663" ref="AV138:AW140">Y138</f>
        <v>240</v>
      </c>
      <c r="AW138" s="164">
        <f t="shared" si="663"/>
        <v>0</v>
      </c>
      <c r="AX138" s="166">
        <f aca="true" t="shared" si="664" ref="AX138:AX147">AR138-AT138</f>
        <v>240</v>
      </c>
      <c r="AZ138" s="195">
        <f t="shared" si="407"/>
        <v>124</v>
      </c>
      <c r="BA138" s="608" t="str">
        <f t="shared" si="659"/>
        <v>PHYTAL</v>
      </c>
      <c r="BB138" s="609"/>
      <c r="BC138" s="609"/>
      <c r="BD138" s="384"/>
      <c r="BE138" s="391"/>
      <c r="BF138" s="291"/>
      <c r="BG138" s="123">
        <f t="shared" si="651"/>
        <v>160703</v>
      </c>
      <c r="BH138" s="124">
        <f t="shared" si="652"/>
        <v>42582</v>
      </c>
      <c r="BI138" s="378">
        <f t="shared" si="629"/>
        <v>0</v>
      </c>
      <c r="BJ138" s="392">
        <f t="shared" si="624"/>
        <v>0</v>
      </c>
    </row>
    <row r="139" spans="1:62" s="5" customFormat="1" ht="12.75">
      <c r="A139" s="54">
        <f t="shared" si="654"/>
        <v>125</v>
      </c>
      <c r="B139" s="42" t="str">
        <f t="shared" si="655"/>
        <v>PHYTAL</v>
      </c>
      <c r="C139" s="43"/>
      <c r="D139" s="43"/>
      <c r="E139" s="44"/>
      <c r="F139" s="45"/>
      <c r="G139" s="45"/>
      <c r="H139" s="307">
        <f t="shared" si="634"/>
        <v>0</v>
      </c>
      <c r="I139" s="102" t="str">
        <f t="shared" si="620"/>
        <v>OK</v>
      </c>
      <c r="J139" s="108">
        <f t="shared" si="578"/>
        <v>125</v>
      </c>
      <c r="K139" s="42" t="str">
        <f t="shared" si="626"/>
        <v>PHYTAL</v>
      </c>
      <c r="L139" s="104">
        <f t="shared" si="635"/>
        <v>0</v>
      </c>
      <c r="M139" s="105" t="str">
        <f t="shared" si="636"/>
        <v>0</v>
      </c>
      <c r="N139" s="106">
        <f t="shared" si="637"/>
        <v>0</v>
      </c>
      <c r="O139" s="107"/>
      <c r="P139" s="107"/>
      <c r="Q139" s="132">
        <f t="shared" si="638"/>
        <v>0</v>
      </c>
      <c r="R139" s="132">
        <f t="shared" si="639"/>
        <v>0</v>
      </c>
      <c r="S139" s="132">
        <f t="shared" si="640"/>
        <v>0</v>
      </c>
      <c r="T139" s="107"/>
      <c r="U139" s="133"/>
      <c r="V139" s="135">
        <f t="shared" si="641"/>
        <v>0</v>
      </c>
      <c r="W139" s="135">
        <f t="shared" si="642"/>
        <v>0</v>
      </c>
      <c r="X139" s="135">
        <f t="shared" si="643"/>
        <v>0</v>
      </c>
      <c r="Y139" s="153">
        <f t="shared" si="644"/>
        <v>0</v>
      </c>
      <c r="Z139" s="154"/>
      <c r="AA139" s="167"/>
      <c r="AB139" s="155">
        <f t="shared" si="645"/>
        <v>0</v>
      </c>
      <c r="AD139" s="156"/>
      <c r="AE139" s="157">
        <f t="shared" si="621"/>
        <v>0</v>
      </c>
      <c r="AF139" s="156"/>
      <c r="AG139" s="157">
        <f t="shared" si="622"/>
        <v>0</v>
      </c>
      <c r="AI139" s="195">
        <f t="shared" si="366"/>
        <v>125</v>
      </c>
      <c r="AJ139" s="223" t="s">
        <v>210</v>
      </c>
      <c r="AK139" s="530"/>
      <c r="AL139" s="530"/>
      <c r="AM139" s="362"/>
      <c r="AN139" s="531"/>
      <c r="AO139" s="104">
        <f t="shared" si="646"/>
        <v>0</v>
      </c>
      <c r="AP139" s="105" t="str">
        <f t="shared" si="647"/>
        <v>0</v>
      </c>
      <c r="AQ139" s="106">
        <f t="shared" si="648"/>
        <v>0</v>
      </c>
      <c r="AR139" s="135">
        <f t="shared" si="660"/>
        <v>0</v>
      </c>
      <c r="AS139" s="248">
        <f t="shared" si="661"/>
        <v>0</v>
      </c>
      <c r="AT139" s="249">
        <f t="shared" si="650"/>
        <v>0</v>
      </c>
      <c r="AU139" s="250">
        <f t="shared" si="662"/>
        <v>0</v>
      </c>
      <c r="AV139" s="251">
        <f t="shared" si="663"/>
        <v>0</v>
      </c>
      <c r="AW139" s="154">
        <f t="shared" si="663"/>
        <v>0</v>
      </c>
      <c r="AX139" s="155">
        <f t="shared" si="664"/>
        <v>0</v>
      </c>
      <c r="AZ139" s="195">
        <f t="shared" si="407"/>
        <v>125</v>
      </c>
      <c r="BA139" s="608" t="str">
        <f t="shared" si="659"/>
        <v>PHYTAL</v>
      </c>
      <c r="BB139" s="609"/>
      <c r="BC139" s="609"/>
      <c r="BD139" s="384"/>
      <c r="BE139" s="391"/>
      <c r="BF139" s="291"/>
      <c r="BG139" s="104">
        <f t="shared" si="651"/>
        <v>0</v>
      </c>
      <c r="BH139" s="105" t="str">
        <f t="shared" si="652"/>
        <v>0</v>
      </c>
      <c r="BI139" s="250">
        <f t="shared" si="629"/>
        <v>0</v>
      </c>
      <c r="BJ139" s="286">
        <f t="shared" si="624"/>
        <v>0</v>
      </c>
    </row>
    <row r="140" spans="1:62" s="6" customFormat="1" ht="14.25" customHeight="1">
      <c r="A140" s="54">
        <f t="shared" si="654"/>
        <v>126</v>
      </c>
      <c r="B140" s="109" t="str">
        <f t="shared" si="655"/>
        <v>TOTAL PHYTAL</v>
      </c>
      <c r="C140" s="402"/>
      <c r="D140" s="402"/>
      <c r="E140" s="403"/>
      <c r="F140" s="404">
        <f aca="true" t="shared" si="665" ref="F140:H140">SUM(F138:F139)</f>
        <v>0</v>
      </c>
      <c r="G140" s="405">
        <f t="shared" si="665"/>
        <v>240</v>
      </c>
      <c r="H140" s="406">
        <f t="shared" si="665"/>
        <v>240</v>
      </c>
      <c r="I140" s="102" t="str">
        <f t="shared" si="620"/>
        <v>OK</v>
      </c>
      <c r="J140" s="108">
        <f t="shared" si="578"/>
        <v>126</v>
      </c>
      <c r="K140" s="47" t="str">
        <f t="shared" si="626"/>
        <v>TOTAL PHYTAL</v>
      </c>
      <c r="L140" s="120"/>
      <c r="M140" s="121"/>
      <c r="N140" s="122">
        <f aca="true" t="shared" si="666" ref="N140:Z140">SUM(N138:N139)</f>
        <v>240</v>
      </c>
      <c r="O140" s="122">
        <f t="shared" si="666"/>
        <v>0</v>
      </c>
      <c r="P140" s="122">
        <f t="shared" si="666"/>
        <v>0</v>
      </c>
      <c r="Q140" s="122">
        <f t="shared" si="666"/>
        <v>0</v>
      </c>
      <c r="R140" s="122">
        <f t="shared" si="666"/>
        <v>0</v>
      </c>
      <c r="S140" s="122">
        <f t="shared" si="666"/>
        <v>0</v>
      </c>
      <c r="T140" s="122">
        <f t="shared" si="666"/>
        <v>0</v>
      </c>
      <c r="U140" s="493">
        <f t="shared" si="666"/>
        <v>0</v>
      </c>
      <c r="V140" s="122">
        <f t="shared" si="666"/>
        <v>0</v>
      </c>
      <c r="W140" s="122">
        <f t="shared" si="666"/>
        <v>0</v>
      </c>
      <c r="X140" s="122">
        <f t="shared" si="666"/>
        <v>240</v>
      </c>
      <c r="Y140" s="168">
        <f t="shared" si="666"/>
        <v>240</v>
      </c>
      <c r="Z140" s="169">
        <f t="shared" si="666"/>
        <v>0</v>
      </c>
      <c r="AA140" s="170"/>
      <c r="AB140" s="171">
        <f>SUM(AB138:AB139)</f>
        <v>240</v>
      </c>
      <c r="AD140" s="156"/>
      <c r="AE140" s="157">
        <f t="shared" si="621"/>
        <v>0</v>
      </c>
      <c r="AF140" s="156"/>
      <c r="AG140" s="157">
        <f t="shared" si="622"/>
        <v>240</v>
      </c>
      <c r="AI140" s="195">
        <f t="shared" si="366"/>
        <v>126</v>
      </c>
      <c r="AJ140" s="227" t="s">
        <v>211</v>
      </c>
      <c r="AK140" s="228"/>
      <c r="AL140" s="228"/>
      <c r="AM140" s="373"/>
      <c r="AN140" s="229"/>
      <c r="AO140" s="252"/>
      <c r="AP140" s="253"/>
      <c r="AQ140" s="254">
        <f aca="true" t="shared" si="667" ref="AQ140:AT140">SUM(AQ138:AQ139)</f>
        <v>240</v>
      </c>
      <c r="AR140" s="254">
        <f t="shared" si="660"/>
        <v>240</v>
      </c>
      <c r="AS140" s="254">
        <f t="shared" si="667"/>
        <v>0</v>
      </c>
      <c r="AT140" s="255">
        <f t="shared" si="667"/>
        <v>0</v>
      </c>
      <c r="AU140" s="256">
        <f t="shared" si="662"/>
        <v>0</v>
      </c>
      <c r="AV140" s="257">
        <f t="shared" si="663"/>
        <v>240</v>
      </c>
      <c r="AW140" s="266">
        <f t="shared" si="663"/>
        <v>0</v>
      </c>
      <c r="AX140" s="267">
        <f t="shared" si="664"/>
        <v>240</v>
      </c>
      <c r="AZ140" s="195">
        <f t="shared" si="407"/>
        <v>126</v>
      </c>
      <c r="BA140" s="385" t="str">
        <f t="shared" si="659"/>
        <v>TOTAL PHYTAL</v>
      </c>
      <c r="BB140" s="271"/>
      <c r="BC140" s="271"/>
      <c r="BD140" s="272"/>
      <c r="BE140" s="292"/>
      <c r="BF140" s="293"/>
      <c r="BG140" s="252"/>
      <c r="BH140" s="253"/>
      <c r="BI140" s="256">
        <f t="shared" si="629"/>
        <v>0</v>
      </c>
      <c r="BJ140" s="289">
        <f t="shared" si="624"/>
        <v>0</v>
      </c>
    </row>
    <row r="141" spans="1:62" s="5" customFormat="1" ht="12.75">
      <c r="A141" s="54">
        <f t="shared" si="654"/>
        <v>127</v>
      </c>
      <c r="B141" s="37" t="str">
        <f t="shared" si="655"/>
        <v>RETETA 1 UNIRII</v>
      </c>
      <c r="C141" s="38"/>
      <c r="D141" s="38"/>
      <c r="E141" s="70"/>
      <c r="F141" s="400"/>
      <c r="G141" s="401"/>
      <c r="H141" s="407">
        <f aca="true" t="shared" si="668" ref="H141:H143">F141+G141</f>
        <v>0</v>
      </c>
      <c r="I141" s="102" t="str">
        <f t="shared" si="620"/>
        <v>OK</v>
      </c>
      <c r="J141" s="108">
        <f t="shared" si="578"/>
        <v>127</v>
      </c>
      <c r="K141" s="37" t="str">
        <f t="shared" si="626"/>
        <v>RETETA 1 UNIRII</v>
      </c>
      <c r="L141" s="123">
        <f aca="true" t="shared" si="669" ref="L141:L143">D141</f>
        <v>0</v>
      </c>
      <c r="M141" s="124" t="str">
        <f aca="true" t="shared" si="670" ref="M141:M143">IF(E141=0,"0",E141)</f>
        <v>0</v>
      </c>
      <c r="N141" s="125">
        <f aca="true" t="shared" si="671" ref="N141:N143">H141</f>
        <v>0</v>
      </c>
      <c r="O141" s="116"/>
      <c r="P141" s="116"/>
      <c r="Q141" s="136">
        <f aca="true" t="shared" si="672" ref="Q141:Q143">IF(F141-O141-T141-AE141&gt;0,F141-O141-T141-AE141,0)</f>
        <v>0</v>
      </c>
      <c r="R141" s="136">
        <f aca="true" t="shared" si="673" ref="R141:R143">IF(G141-P141-U141-AG141&gt;0,G141-P141-U141-AG141,0)</f>
        <v>0</v>
      </c>
      <c r="S141" s="136">
        <f aca="true" t="shared" si="674" ref="S141:S143">Q141+R141</f>
        <v>0</v>
      </c>
      <c r="T141" s="116"/>
      <c r="U141" s="137"/>
      <c r="V141" s="139">
        <f aca="true" t="shared" si="675" ref="V141:V143">T141+U141</f>
        <v>0</v>
      </c>
      <c r="W141" s="139">
        <f aca="true" t="shared" si="676" ref="W141:X143">F141-O141-Q141-T141</f>
        <v>0</v>
      </c>
      <c r="X141" s="139">
        <f t="shared" si="676"/>
        <v>0</v>
      </c>
      <c r="Y141" s="163">
        <f aca="true" t="shared" si="677" ref="Y141:Y143">AB141-Z141</f>
        <v>0</v>
      </c>
      <c r="Z141" s="164"/>
      <c r="AA141" s="165"/>
      <c r="AB141" s="166">
        <f aca="true" t="shared" si="678" ref="AB141:AB143">W141+X141</f>
        <v>0</v>
      </c>
      <c r="AD141" s="156"/>
      <c r="AE141" s="157">
        <f aca="true" t="shared" si="679" ref="AE141:AE163">F141</f>
        <v>0</v>
      </c>
      <c r="AF141" s="156"/>
      <c r="AG141" s="157">
        <f aca="true" t="shared" si="680" ref="AG141:AG163">G141</f>
        <v>0</v>
      </c>
      <c r="AI141" s="195">
        <f t="shared" si="366"/>
        <v>127</v>
      </c>
      <c r="AJ141" s="532" t="s">
        <v>212</v>
      </c>
      <c r="AK141" s="224"/>
      <c r="AL141" s="224"/>
      <c r="AM141" s="362"/>
      <c r="AN141" s="214"/>
      <c r="AO141" s="123">
        <f aca="true" t="shared" si="681" ref="AO141:AO143">L141</f>
        <v>0</v>
      </c>
      <c r="AP141" s="124" t="str">
        <f aca="true" t="shared" si="682" ref="AP141:AP143">IF(M141=0,"0",M141)</f>
        <v>0</v>
      </c>
      <c r="AQ141" s="125">
        <f aca="true" t="shared" si="683" ref="AQ141:AQ143">N141</f>
        <v>0</v>
      </c>
      <c r="AR141" s="139">
        <f t="shared" si="660"/>
        <v>0</v>
      </c>
      <c r="AS141" s="376">
        <f t="shared" si="661"/>
        <v>0</v>
      </c>
      <c r="AT141" s="377">
        <f aca="true" t="shared" si="684" ref="AT141:AT143">O141+P141+S141</f>
        <v>0</v>
      </c>
      <c r="AU141" s="378">
        <f t="shared" si="662"/>
        <v>0</v>
      </c>
      <c r="AV141" s="379">
        <f aca="true" t="shared" si="685" ref="AV141:AV157">Y141</f>
        <v>0</v>
      </c>
      <c r="AW141" s="164">
        <f aca="true" t="shared" si="686" ref="AW141:AW157">Z141</f>
        <v>0</v>
      </c>
      <c r="AX141" s="166">
        <f t="shared" si="664"/>
        <v>0</v>
      </c>
      <c r="AZ141" s="195">
        <f t="shared" si="407"/>
        <v>127</v>
      </c>
      <c r="BA141" s="608" t="str">
        <f t="shared" si="659"/>
        <v>RETETA 1 UNIRII</v>
      </c>
      <c r="BB141" s="609"/>
      <c r="BC141" s="609"/>
      <c r="BD141" s="384"/>
      <c r="BE141" s="391"/>
      <c r="BF141" s="291"/>
      <c r="BG141" s="123">
        <f aca="true" t="shared" si="687" ref="BG141:BG143">D141</f>
        <v>0</v>
      </c>
      <c r="BH141" s="124" t="str">
        <f aca="true" t="shared" si="688" ref="BH141:BH143">IF(E141=0,"0",E141)</f>
        <v>0</v>
      </c>
      <c r="BI141" s="378">
        <f t="shared" si="629"/>
        <v>0</v>
      </c>
      <c r="BJ141" s="392">
        <f t="shared" si="624"/>
        <v>0</v>
      </c>
    </row>
    <row r="142" spans="1:62" s="5" customFormat="1" ht="12.75">
      <c r="A142" s="54">
        <f t="shared" si="654"/>
        <v>128</v>
      </c>
      <c r="B142" s="42" t="str">
        <f t="shared" si="655"/>
        <v>RETETA 2 COSBUC</v>
      </c>
      <c r="C142" s="43" t="s">
        <v>213</v>
      </c>
      <c r="D142" s="43">
        <v>95500248</v>
      </c>
      <c r="E142" s="44">
        <v>42582</v>
      </c>
      <c r="F142" s="45"/>
      <c r="G142" s="45">
        <v>1837.2</v>
      </c>
      <c r="H142" s="408">
        <f t="shared" si="668"/>
        <v>1837.2</v>
      </c>
      <c r="I142" s="102" t="str">
        <f t="shared" si="620"/>
        <v>OK</v>
      </c>
      <c r="J142" s="108">
        <f t="shared" si="578"/>
        <v>128</v>
      </c>
      <c r="K142" s="42" t="str">
        <f t="shared" si="626"/>
        <v>RETETA 2 COSBUC</v>
      </c>
      <c r="L142" s="104">
        <f t="shared" si="669"/>
        <v>95500248</v>
      </c>
      <c r="M142" s="105">
        <f t="shared" si="670"/>
        <v>42582</v>
      </c>
      <c r="N142" s="106">
        <f t="shared" si="671"/>
        <v>1837.2</v>
      </c>
      <c r="O142" s="107"/>
      <c r="P142" s="107"/>
      <c r="Q142" s="132">
        <f t="shared" si="672"/>
        <v>0</v>
      </c>
      <c r="R142" s="132">
        <f t="shared" si="673"/>
        <v>0</v>
      </c>
      <c r="S142" s="132">
        <f t="shared" si="674"/>
        <v>0</v>
      </c>
      <c r="T142" s="107"/>
      <c r="U142" s="133"/>
      <c r="V142" s="135">
        <f t="shared" si="675"/>
        <v>0</v>
      </c>
      <c r="W142" s="135">
        <f t="shared" si="676"/>
        <v>0</v>
      </c>
      <c r="X142" s="135">
        <f t="shared" si="676"/>
        <v>1837.2</v>
      </c>
      <c r="Y142" s="153">
        <f t="shared" si="677"/>
        <v>1837.2</v>
      </c>
      <c r="Z142" s="154"/>
      <c r="AA142" s="167"/>
      <c r="AB142" s="155">
        <f t="shared" si="678"/>
        <v>1837.2</v>
      </c>
      <c r="AD142" s="156"/>
      <c r="AE142" s="157">
        <f t="shared" si="679"/>
        <v>0</v>
      </c>
      <c r="AF142" s="156"/>
      <c r="AG142" s="157">
        <f t="shared" si="680"/>
        <v>1837.2</v>
      </c>
      <c r="AI142" s="195">
        <f t="shared" si="366"/>
        <v>128</v>
      </c>
      <c r="AJ142" s="532" t="s">
        <v>214</v>
      </c>
      <c r="AK142" s="224"/>
      <c r="AL142" s="224"/>
      <c r="AM142" s="362"/>
      <c r="AN142" s="214"/>
      <c r="AO142" s="104">
        <f t="shared" si="681"/>
        <v>95500248</v>
      </c>
      <c r="AP142" s="105">
        <f t="shared" si="682"/>
        <v>42582</v>
      </c>
      <c r="AQ142" s="106">
        <f t="shared" si="683"/>
        <v>1837.2</v>
      </c>
      <c r="AR142" s="135">
        <f t="shared" si="660"/>
        <v>1837.2</v>
      </c>
      <c r="AS142" s="248">
        <f t="shared" si="661"/>
        <v>0</v>
      </c>
      <c r="AT142" s="249">
        <f t="shared" si="684"/>
        <v>0</v>
      </c>
      <c r="AU142" s="250">
        <f t="shared" si="662"/>
        <v>0</v>
      </c>
      <c r="AV142" s="251">
        <f t="shared" si="685"/>
        <v>1837.2</v>
      </c>
      <c r="AW142" s="154">
        <f t="shared" si="686"/>
        <v>0</v>
      </c>
      <c r="AX142" s="155">
        <f t="shared" si="664"/>
        <v>1837.2</v>
      </c>
      <c r="AZ142" s="195">
        <f t="shared" si="407"/>
        <v>128</v>
      </c>
      <c r="BA142" s="608" t="str">
        <f t="shared" si="659"/>
        <v>RETETA 2 COSBUC</v>
      </c>
      <c r="BB142" s="609"/>
      <c r="BC142" s="609"/>
      <c r="BD142" s="384"/>
      <c r="BE142" s="391"/>
      <c r="BF142" s="291"/>
      <c r="BG142" s="104">
        <f t="shared" si="687"/>
        <v>95500248</v>
      </c>
      <c r="BH142" s="105">
        <f t="shared" si="688"/>
        <v>42582</v>
      </c>
      <c r="BI142" s="250">
        <f t="shared" si="629"/>
        <v>0</v>
      </c>
      <c r="BJ142" s="286">
        <f t="shared" si="624"/>
        <v>0</v>
      </c>
    </row>
    <row r="143" spans="1:62" s="5" customFormat="1" ht="12.75">
      <c r="A143" s="54">
        <f t="shared" si="654"/>
        <v>129</v>
      </c>
      <c r="B143" s="42" t="str">
        <f t="shared" si="655"/>
        <v>RETETA 3 BUC.24</v>
      </c>
      <c r="C143" s="43"/>
      <c r="D143" s="43"/>
      <c r="E143" s="44"/>
      <c r="F143" s="45"/>
      <c r="G143" s="45"/>
      <c r="H143" s="408">
        <f t="shared" si="668"/>
        <v>0</v>
      </c>
      <c r="I143" s="102" t="str">
        <f t="shared" si="620"/>
        <v>OK</v>
      </c>
      <c r="J143" s="108">
        <f t="shared" si="578"/>
        <v>129</v>
      </c>
      <c r="K143" s="42" t="str">
        <f t="shared" si="626"/>
        <v>RETETA 3 BUC.24</v>
      </c>
      <c r="L143" s="104">
        <f t="shared" si="669"/>
        <v>0</v>
      </c>
      <c r="M143" s="105" t="str">
        <f t="shared" si="670"/>
        <v>0</v>
      </c>
      <c r="N143" s="106">
        <f t="shared" si="671"/>
        <v>0</v>
      </c>
      <c r="O143" s="107"/>
      <c r="P143" s="107"/>
      <c r="Q143" s="132">
        <f t="shared" si="672"/>
        <v>0</v>
      </c>
      <c r="R143" s="132">
        <f t="shared" si="673"/>
        <v>0</v>
      </c>
      <c r="S143" s="132">
        <f t="shared" si="674"/>
        <v>0</v>
      </c>
      <c r="T143" s="107"/>
      <c r="U143" s="133"/>
      <c r="V143" s="135">
        <f t="shared" si="675"/>
        <v>0</v>
      </c>
      <c r="W143" s="135">
        <f t="shared" si="676"/>
        <v>0</v>
      </c>
      <c r="X143" s="135">
        <f t="shared" si="676"/>
        <v>0</v>
      </c>
      <c r="Y143" s="153">
        <f t="shared" si="677"/>
        <v>0</v>
      </c>
      <c r="Z143" s="154"/>
      <c r="AA143" s="167"/>
      <c r="AB143" s="155">
        <f t="shared" si="678"/>
        <v>0</v>
      </c>
      <c r="AD143" s="156"/>
      <c r="AE143" s="157">
        <f t="shared" si="679"/>
        <v>0</v>
      </c>
      <c r="AF143" s="156"/>
      <c r="AG143" s="157">
        <f t="shared" si="680"/>
        <v>0</v>
      </c>
      <c r="AI143" s="195">
        <f t="shared" si="366"/>
        <v>129</v>
      </c>
      <c r="AJ143" s="532" t="s">
        <v>215</v>
      </c>
      <c r="AK143" s="224"/>
      <c r="AL143" s="224"/>
      <c r="AM143" s="362"/>
      <c r="AN143" s="214"/>
      <c r="AO143" s="104">
        <f t="shared" si="681"/>
        <v>0</v>
      </c>
      <c r="AP143" s="105" t="str">
        <f t="shared" si="682"/>
        <v>0</v>
      </c>
      <c r="AQ143" s="106">
        <f t="shared" si="683"/>
        <v>0</v>
      </c>
      <c r="AR143" s="135">
        <f t="shared" si="660"/>
        <v>0</v>
      </c>
      <c r="AS143" s="248">
        <f t="shared" si="661"/>
        <v>0</v>
      </c>
      <c r="AT143" s="249">
        <f t="shared" si="684"/>
        <v>0</v>
      </c>
      <c r="AU143" s="250">
        <f t="shared" si="662"/>
        <v>0</v>
      </c>
      <c r="AV143" s="251">
        <f t="shared" si="685"/>
        <v>0</v>
      </c>
      <c r="AW143" s="154">
        <f t="shared" si="686"/>
        <v>0</v>
      </c>
      <c r="AX143" s="155">
        <f t="shared" si="664"/>
        <v>0</v>
      </c>
      <c r="AZ143" s="195">
        <f t="shared" si="407"/>
        <v>129</v>
      </c>
      <c r="BA143" s="608" t="str">
        <f t="shared" si="659"/>
        <v>RETETA 3 BUC.24</v>
      </c>
      <c r="BB143" s="609"/>
      <c r="BC143" s="609"/>
      <c r="BD143" s="384"/>
      <c r="BE143" s="391"/>
      <c r="BF143" s="291"/>
      <c r="BG143" s="104">
        <f t="shared" si="687"/>
        <v>0</v>
      </c>
      <c r="BH143" s="105" t="str">
        <f t="shared" si="688"/>
        <v>0</v>
      </c>
      <c r="BI143" s="250">
        <f t="shared" si="629"/>
        <v>0</v>
      </c>
      <c r="BJ143" s="286">
        <f t="shared" si="624"/>
        <v>0</v>
      </c>
    </row>
    <row r="144" spans="1:62" s="6" customFormat="1" ht="14.25" customHeight="1">
      <c r="A144" s="54">
        <f t="shared" si="654"/>
        <v>130</v>
      </c>
      <c r="B144" s="47" t="str">
        <f t="shared" si="655"/>
        <v>TOTAL SIBPHARMAMED</v>
      </c>
      <c r="C144" s="409"/>
      <c r="D144" s="409"/>
      <c r="E144" s="410"/>
      <c r="F144" s="411">
        <f aca="true" t="shared" si="689" ref="F144:H144">SUM(F141:F143)</f>
        <v>0</v>
      </c>
      <c r="G144" s="412">
        <f t="shared" si="689"/>
        <v>1837.2</v>
      </c>
      <c r="H144" s="413">
        <f t="shared" si="689"/>
        <v>1837.2</v>
      </c>
      <c r="I144" s="102" t="str">
        <f t="shared" si="620"/>
        <v>OK</v>
      </c>
      <c r="J144" s="108">
        <f t="shared" si="578"/>
        <v>130</v>
      </c>
      <c r="K144" s="47" t="str">
        <f t="shared" si="626"/>
        <v>TOTAL SIBPHARMAMED</v>
      </c>
      <c r="L144" s="120"/>
      <c r="M144" s="121"/>
      <c r="N144" s="122">
        <f aca="true" t="shared" si="690" ref="N144:Z144">SUM(N141:N143)</f>
        <v>1837.2</v>
      </c>
      <c r="O144" s="122">
        <f t="shared" si="690"/>
        <v>0</v>
      </c>
      <c r="P144" s="122">
        <f t="shared" si="690"/>
        <v>0</v>
      </c>
      <c r="Q144" s="122">
        <f t="shared" si="690"/>
        <v>0</v>
      </c>
      <c r="R144" s="122">
        <f t="shared" si="690"/>
        <v>0</v>
      </c>
      <c r="S144" s="122">
        <f t="shared" si="690"/>
        <v>0</v>
      </c>
      <c r="T144" s="122">
        <f t="shared" si="690"/>
        <v>0</v>
      </c>
      <c r="U144" s="494">
        <f t="shared" si="690"/>
        <v>0</v>
      </c>
      <c r="V144" s="122">
        <f t="shared" si="690"/>
        <v>0</v>
      </c>
      <c r="W144" s="122">
        <f t="shared" si="690"/>
        <v>0</v>
      </c>
      <c r="X144" s="122">
        <f t="shared" si="690"/>
        <v>1837.2</v>
      </c>
      <c r="Y144" s="168">
        <f t="shared" si="690"/>
        <v>1837.2</v>
      </c>
      <c r="Z144" s="169">
        <f t="shared" si="690"/>
        <v>0</v>
      </c>
      <c r="AA144" s="170"/>
      <c r="AB144" s="171">
        <f>SUM(AB141:AB143)</f>
        <v>1837.2</v>
      </c>
      <c r="AD144" s="156"/>
      <c r="AE144" s="157">
        <f t="shared" si="679"/>
        <v>0</v>
      </c>
      <c r="AF144" s="156"/>
      <c r="AG144" s="157">
        <f t="shared" si="680"/>
        <v>1837.2</v>
      </c>
      <c r="AI144" s="195">
        <f t="shared" si="366"/>
        <v>130</v>
      </c>
      <c r="AJ144" s="533" t="s">
        <v>216</v>
      </c>
      <c r="AK144" s="534"/>
      <c r="AL144" s="534"/>
      <c r="AM144" s="535"/>
      <c r="AN144" s="536"/>
      <c r="AO144" s="252"/>
      <c r="AP144" s="253"/>
      <c r="AQ144" s="254">
        <f aca="true" t="shared" si="691" ref="AQ144:AT144">SUM(AQ141:AQ143)</f>
        <v>1837.2</v>
      </c>
      <c r="AR144" s="254">
        <f t="shared" si="660"/>
        <v>1837.2</v>
      </c>
      <c r="AS144" s="254">
        <f t="shared" si="691"/>
        <v>0</v>
      </c>
      <c r="AT144" s="255">
        <f t="shared" si="691"/>
        <v>0</v>
      </c>
      <c r="AU144" s="256">
        <f t="shared" si="662"/>
        <v>0</v>
      </c>
      <c r="AV144" s="257">
        <f t="shared" si="685"/>
        <v>1837.2</v>
      </c>
      <c r="AW144" s="266">
        <f t="shared" si="686"/>
        <v>0</v>
      </c>
      <c r="AX144" s="267">
        <f t="shared" si="664"/>
        <v>1837.2</v>
      </c>
      <c r="AZ144" s="195">
        <f t="shared" si="407"/>
        <v>130</v>
      </c>
      <c r="BA144" s="385" t="str">
        <f t="shared" si="659"/>
        <v>TOTAL SIBPHARMAMED</v>
      </c>
      <c r="BB144" s="271"/>
      <c r="BC144" s="271"/>
      <c r="BD144" s="272"/>
      <c r="BE144" s="292"/>
      <c r="BF144" s="293"/>
      <c r="BG144" s="252"/>
      <c r="BH144" s="253"/>
      <c r="BI144" s="256">
        <f t="shared" si="629"/>
        <v>0</v>
      </c>
      <c r="BJ144" s="289">
        <f t="shared" si="624"/>
        <v>0</v>
      </c>
    </row>
    <row r="145" spans="1:62" s="5" customFormat="1" ht="12.75">
      <c r="A145" s="54">
        <f t="shared" si="654"/>
        <v>131</v>
      </c>
      <c r="B145" s="55" t="str">
        <f t="shared" si="655"/>
        <v>RICHTER 1 MM</v>
      </c>
      <c r="C145" s="56" t="s">
        <v>217</v>
      </c>
      <c r="D145" s="56">
        <v>101460003</v>
      </c>
      <c r="E145" s="57">
        <v>42582</v>
      </c>
      <c r="F145" s="59"/>
      <c r="G145" s="59">
        <v>3158.4</v>
      </c>
      <c r="H145" s="74">
        <f aca="true" t="shared" si="692" ref="H145:H149">F145+G145</f>
        <v>3158.4</v>
      </c>
      <c r="I145" s="102" t="str">
        <f t="shared" si="620"/>
        <v>OK</v>
      </c>
      <c r="J145" s="108">
        <f t="shared" si="578"/>
        <v>131</v>
      </c>
      <c r="K145" s="42" t="str">
        <f t="shared" si="626"/>
        <v>RICHTER 1 MM</v>
      </c>
      <c r="L145" s="104">
        <f aca="true" t="shared" si="693" ref="L145:L149">D145</f>
        <v>101460003</v>
      </c>
      <c r="M145" s="105">
        <f aca="true" t="shared" si="694" ref="M145:M148">IF(E145=0,"0",E145)</f>
        <v>42582</v>
      </c>
      <c r="N145" s="106">
        <f aca="true" t="shared" si="695" ref="N145:N148">H145</f>
        <v>3158.4</v>
      </c>
      <c r="O145" s="107"/>
      <c r="P145" s="107"/>
      <c r="Q145" s="132">
        <f>IF(F145-O145-T145-AE145&gt;0,F145-O145-T145-AE145,0)</f>
        <v>0</v>
      </c>
      <c r="R145" s="132">
        <f>IF(G145-P145-U145-AG145&gt;0,G145-P145-U145-AG145,0)</f>
        <v>0</v>
      </c>
      <c r="S145" s="132">
        <f aca="true" t="shared" si="696" ref="S145:S148">Q145+R145</f>
        <v>0</v>
      </c>
      <c r="T145" s="107"/>
      <c r="U145" s="137"/>
      <c r="V145" s="135">
        <f>T145+U145</f>
        <v>0</v>
      </c>
      <c r="W145" s="135">
        <f aca="true" t="shared" si="697" ref="W145:W148">F145-O145-Q145-T145</f>
        <v>0</v>
      </c>
      <c r="X145" s="135">
        <f aca="true" t="shared" si="698" ref="X145:X148">G145-P145-R145-U145</f>
        <v>3158.4</v>
      </c>
      <c r="Y145" s="153">
        <f aca="true" t="shared" si="699" ref="Y145:Y148">AB145-Z145</f>
        <v>3158.4</v>
      </c>
      <c r="Z145" s="154"/>
      <c r="AA145" s="167"/>
      <c r="AB145" s="155">
        <f aca="true" t="shared" si="700" ref="AB145:AB149">W145+X145</f>
        <v>3158.4</v>
      </c>
      <c r="AD145" s="156"/>
      <c r="AE145" s="157">
        <f t="shared" si="679"/>
        <v>0</v>
      </c>
      <c r="AF145" s="156"/>
      <c r="AG145" s="157">
        <f t="shared" si="680"/>
        <v>3158.4</v>
      </c>
      <c r="AI145" s="195">
        <f aca="true" t="shared" si="701" ref="AI145:AI175">AI144+1</f>
        <v>131</v>
      </c>
      <c r="AJ145" s="216" t="s">
        <v>218</v>
      </c>
      <c r="AK145" s="212"/>
      <c r="AL145" s="213"/>
      <c r="AM145" s="205"/>
      <c r="AN145" s="214"/>
      <c r="AO145" s="104">
        <f>L145</f>
        <v>101460003</v>
      </c>
      <c r="AP145" s="105">
        <f>IF(M145=0,"0",M145)</f>
        <v>42582</v>
      </c>
      <c r="AQ145" s="106">
        <f>N145</f>
        <v>3158.4</v>
      </c>
      <c r="AR145" s="135">
        <f t="shared" si="660"/>
        <v>3158.4</v>
      </c>
      <c r="AS145" s="248">
        <f>V145</f>
        <v>0</v>
      </c>
      <c r="AT145" s="249">
        <f>O145+P145+S145</f>
        <v>0</v>
      </c>
      <c r="AU145" s="250">
        <f t="shared" si="662"/>
        <v>0</v>
      </c>
      <c r="AV145" s="251">
        <f t="shared" si="685"/>
        <v>3158.4</v>
      </c>
      <c r="AW145" s="154">
        <f t="shared" si="686"/>
        <v>0</v>
      </c>
      <c r="AX145" s="155">
        <f t="shared" si="664"/>
        <v>3158.4</v>
      </c>
      <c r="AZ145" s="195">
        <f t="shared" si="407"/>
        <v>131</v>
      </c>
      <c r="BA145" s="191" t="str">
        <f t="shared" si="659"/>
        <v>RICHTER 1 MM</v>
      </c>
      <c r="BB145" s="265"/>
      <c r="BC145" s="265"/>
      <c r="BD145" s="265"/>
      <c r="BE145" s="284"/>
      <c r="BF145" s="291"/>
      <c r="BG145" s="104">
        <f>D145</f>
        <v>101460003</v>
      </c>
      <c r="BH145" s="105">
        <f>IF(E145=0,"0",E145)</f>
        <v>42582</v>
      </c>
      <c r="BI145" s="250">
        <f t="shared" si="629"/>
        <v>0</v>
      </c>
      <c r="BJ145" s="286">
        <f t="shared" si="624"/>
        <v>0</v>
      </c>
    </row>
    <row r="146" spans="1:62" s="5" customFormat="1" ht="12" customHeight="1">
      <c r="A146" s="54">
        <f t="shared" si="654"/>
        <v>132</v>
      </c>
      <c r="B146" s="42" t="str">
        <f t="shared" si="655"/>
        <v>RICHTER 2 MM</v>
      </c>
      <c r="C146" s="61" t="s">
        <v>217</v>
      </c>
      <c r="D146" s="61">
        <v>101560003</v>
      </c>
      <c r="E146" s="62">
        <v>42582</v>
      </c>
      <c r="F146" s="64"/>
      <c r="G146" s="64">
        <v>120</v>
      </c>
      <c r="H146" s="46">
        <f t="shared" si="692"/>
        <v>120</v>
      </c>
      <c r="I146" s="102" t="str">
        <f t="shared" si="620"/>
        <v>OK</v>
      </c>
      <c r="J146" s="108">
        <f t="shared" si="578"/>
        <v>132</v>
      </c>
      <c r="K146" s="42" t="str">
        <f t="shared" si="626"/>
        <v>RICHTER 2 MM</v>
      </c>
      <c r="L146" s="104">
        <f t="shared" si="693"/>
        <v>101560003</v>
      </c>
      <c r="M146" s="105">
        <f t="shared" si="694"/>
        <v>42582</v>
      </c>
      <c r="N146" s="106">
        <f t="shared" si="695"/>
        <v>120</v>
      </c>
      <c r="O146" s="107"/>
      <c r="P146" s="107"/>
      <c r="Q146" s="132">
        <f>IF(F146-O146-T146-AE146&gt;0,F146-O146-T146-AE146,0)</f>
        <v>0</v>
      </c>
      <c r="R146" s="132">
        <f>IF(G146-P146-U146-AG146&gt;0,G146-P146-U146-AG146,0)</f>
        <v>0</v>
      </c>
      <c r="S146" s="132">
        <f t="shared" si="696"/>
        <v>0</v>
      </c>
      <c r="T146" s="107"/>
      <c r="U146" s="133"/>
      <c r="V146" s="135">
        <f>T146+U146</f>
        <v>0</v>
      </c>
      <c r="W146" s="135">
        <f t="shared" si="697"/>
        <v>0</v>
      </c>
      <c r="X146" s="135">
        <f t="shared" si="698"/>
        <v>120</v>
      </c>
      <c r="Y146" s="153">
        <f t="shared" si="699"/>
        <v>120</v>
      </c>
      <c r="Z146" s="154"/>
      <c r="AA146" s="167"/>
      <c r="AB146" s="155">
        <f t="shared" si="700"/>
        <v>120</v>
      </c>
      <c r="AD146" s="156"/>
      <c r="AE146" s="157">
        <f t="shared" si="679"/>
        <v>0</v>
      </c>
      <c r="AF146" s="156"/>
      <c r="AG146" s="157">
        <f t="shared" si="680"/>
        <v>120</v>
      </c>
      <c r="AI146" s="195">
        <f t="shared" si="701"/>
        <v>132</v>
      </c>
      <c r="AJ146" s="216" t="s">
        <v>219</v>
      </c>
      <c r="AK146" s="212"/>
      <c r="AL146" s="213"/>
      <c r="AM146" s="205"/>
      <c r="AN146" s="214"/>
      <c r="AO146" s="104">
        <f>L146</f>
        <v>101560003</v>
      </c>
      <c r="AP146" s="105">
        <f>IF(M146=0,"0",M146)</f>
        <v>42582</v>
      </c>
      <c r="AQ146" s="106">
        <f>N146</f>
        <v>120</v>
      </c>
      <c r="AR146" s="135">
        <f t="shared" si="660"/>
        <v>120</v>
      </c>
      <c r="AS146" s="248">
        <f>V146</f>
        <v>0</v>
      </c>
      <c r="AT146" s="249">
        <f>O146+P146+S146</f>
        <v>0</v>
      </c>
      <c r="AU146" s="250">
        <f t="shared" si="662"/>
        <v>0</v>
      </c>
      <c r="AV146" s="251">
        <f t="shared" si="685"/>
        <v>120</v>
      </c>
      <c r="AW146" s="154">
        <f t="shared" si="686"/>
        <v>0</v>
      </c>
      <c r="AX146" s="155">
        <f t="shared" si="664"/>
        <v>120</v>
      </c>
      <c r="AZ146" s="195">
        <f t="shared" si="407"/>
        <v>132</v>
      </c>
      <c r="BA146" s="191" t="str">
        <f t="shared" si="659"/>
        <v>RICHTER 2 MM</v>
      </c>
      <c r="BB146" s="265"/>
      <c r="BC146" s="265"/>
      <c r="BD146" s="265"/>
      <c r="BE146" s="284"/>
      <c r="BF146" s="291"/>
      <c r="BG146" s="104">
        <f>D146</f>
        <v>101560003</v>
      </c>
      <c r="BH146" s="105">
        <f>IF(E146=0,"0",E146)</f>
        <v>42582</v>
      </c>
      <c r="BI146" s="250">
        <f t="shared" si="629"/>
        <v>0</v>
      </c>
      <c r="BJ146" s="286">
        <f t="shared" si="624"/>
        <v>0</v>
      </c>
    </row>
    <row r="147" spans="1:62" s="6" customFormat="1" ht="14.25" customHeight="1">
      <c r="A147" s="54">
        <f t="shared" si="654"/>
        <v>133</v>
      </c>
      <c r="B147" s="47" t="str">
        <f t="shared" si="655"/>
        <v>TOTAL RICHTER MM</v>
      </c>
      <c r="C147" s="48"/>
      <c r="D147" s="49"/>
      <c r="E147" s="50"/>
      <c r="F147" s="51">
        <f aca="true" t="shared" si="702" ref="F147:H147">SUM(F145:F146)</f>
        <v>0</v>
      </c>
      <c r="G147" s="52">
        <f t="shared" si="702"/>
        <v>3278.4</v>
      </c>
      <c r="H147" s="53">
        <f t="shared" si="702"/>
        <v>3278.4</v>
      </c>
      <c r="I147" s="102" t="str">
        <f t="shared" si="620"/>
        <v>OK</v>
      </c>
      <c r="J147" s="108">
        <f t="shared" si="578"/>
        <v>133</v>
      </c>
      <c r="K147" s="47" t="str">
        <f t="shared" si="626"/>
        <v>TOTAL RICHTER MM</v>
      </c>
      <c r="L147" s="459">
        <f t="shared" si="693"/>
        <v>0</v>
      </c>
      <c r="M147" s="121"/>
      <c r="N147" s="460">
        <f aca="true" t="shared" si="703" ref="N147:AB147">SUM(N145:N146)</f>
        <v>3278.4</v>
      </c>
      <c r="O147" s="122">
        <f t="shared" si="703"/>
        <v>0</v>
      </c>
      <c r="P147" s="122">
        <f t="shared" si="703"/>
        <v>0</v>
      </c>
      <c r="Q147" s="122">
        <f t="shared" si="703"/>
        <v>0</v>
      </c>
      <c r="R147" s="122">
        <f t="shared" si="703"/>
        <v>0</v>
      </c>
      <c r="S147" s="122">
        <f t="shared" si="703"/>
        <v>0</v>
      </c>
      <c r="T147" s="112">
        <f t="shared" si="703"/>
        <v>0</v>
      </c>
      <c r="U147" s="122">
        <f t="shared" si="703"/>
        <v>0</v>
      </c>
      <c r="V147" s="122">
        <f t="shared" si="703"/>
        <v>0</v>
      </c>
      <c r="W147" s="122">
        <f t="shared" si="703"/>
        <v>0</v>
      </c>
      <c r="X147" s="122">
        <f t="shared" si="703"/>
        <v>3278.4</v>
      </c>
      <c r="Y147" s="503">
        <f t="shared" si="703"/>
        <v>3278.4</v>
      </c>
      <c r="Z147" s="503">
        <f t="shared" si="703"/>
        <v>0</v>
      </c>
      <c r="AA147" s="503">
        <f t="shared" si="703"/>
        <v>0</v>
      </c>
      <c r="AB147" s="504">
        <f t="shared" si="703"/>
        <v>3278.4</v>
      </c>
      <c r="AD147" s="156"/>
      <c r="AE147" s="157">
        <f t="shared" si="679"/>
        <v>0</v>
      </c>
      <c r="AF147" s="156"/>
      <c r="AG147" s="157">
        <f t="shared" si="680"/>
        <v>3278.4</v>
      </c>
      <c r="AI147" s="195">
        <f t="shared" si="701"/>
        <v>133</v>
      </c>
      <c r="AJ147" s="206" t="s">
        <v>220</v>
      </c>
      <c r="AK147" s="207"/>
      <c r="AL147" s="208"/>
      <c r="AM147" s="209"/>
      <c r="AN147" s="210"/>
      <c r="AO147" s="252"/>
      <c r="AP147" s="253"/>
      <c r="AQ147" s="254">
        <f aca="true" t="shared" si="704" ref="AQ147:AT147">SUM(AQ145:AQ146)</f>
        <v>3278.4</v>
      </c>
      <c r="AR147" s="254">
        <f t="shared" si="660"/>
        <v>3278.4</v>
      </c>
      <c r="AS147" s="254">
        <f t="shared" si="704"/>
        <v>0</v>
      </c>
      <c r="AT147" s="255">
        <f t="shared" si="704"/>
        <v>0</v>
      </c>
      <c r="AU147" s="256">
        <f t="shared" si="662"/>
        <v>0</v>
      </c>
      <c r="AV147" s="257">
        <f t="shared" si="685"/>
        <v>3278.4</v>
      </c>
      <c r="AW147" s="610">
        <f t="shared" si="686"/>
        <v>0</v>
      </c>
      <c r="AX147" s="611">
        <f t="shared" si="664"/>
        <v>3278.4</v>
      </c>
      <c r="AZ147" s="195">
        <f t="shared" si="407"/>
        <v>133</v>
      </c>
      <c r="BA147" s="196" t="str">
        <f t="shared" si="659"/>
        <v>TOTAL RICHTER MM</v>
      </c>
      <c r="BB147" s="268"/>
      <c r="BC147" s="268"/>
      <c r="BD147" s="268"/>
      <c r="BE147" s="287"/>
      <c r="BF147" s="288"/>
      <c r="BG147" s="252"/>
      <c r="BH147" s="253"/>
      <c r="BI147" s="256">
        <f t="shared" si="629"/>
        <v>0</v>
      </c>
      <c r="BJ147" s="289">
        <f t="shared" si="624"/>
        <v>0</v>
      </c>
    </row>
    <row r="148" spans="1:62" s="6" customFormat="1" ht="14.25" customHeight="1">
      <c r="A148" s="54">
        <f t="shared" si="654"/>
        <v>134</v>
      </c>
      <c r="B148" s="37" t="str">
        <f t="shared" si="655"/>
        <v>SALIX FARM</v>
      </c>
      <c r="C148" s="69" t="s">
        <v>221</v>
      </c>
      <c r="D148" s="69">
        <v>345</v>
      </c>
      <c r="E148" s="70">
        <v>42582</v>
      </c>
      <c r="F148" s="71"/>
      <c r="G148" s="72">
        <v>120</v>
      </c>
      <c r="H148" s="306">
        <f t="shared" si="692"/>
        <v>120</v>
      </c>
      <c r="I148" s="102"/>
      <c r="J148" s="108">
        <f t="shared" si="578"/>
        <v>134</v>
      </c>
      <c r="K148" s="461" t="str">
        <f t="shared" si="626"/>
        <v>SALIX FARM</v>
      </c>
      <c r="L148" s="324">
        <f t="shared" si="693"/>
        <v>345</v>
      </c>
      <c r="M148" s="105">
        <f t="shared" si="694"/>
        <v>42582</v>
      </c>
      <c r="N148" s="462">
        <f t="shared" si="695"/>
        <v>120</v>
      </c>
      <c r="O148" s="463"/>
      <c r="P148" s="463"/>
      <c r="Q148" s="463"/>
      <c r="R148" s="463"/>
      <c r="S148" s="495">
        <f t="shared" si="696"/>
        <v>0</v>
      </c>
      <c r="T148" s="463"/>
      <c r="U148" s="374"/>
      <c r="V148" s="463"/>
      <c r="W148" s="496">
        <f t="shared" si="697"/>
        <v>0</v>
      </c>
      <c r="X148" s="496">
        <f t="shared" si="698"/>
        <v>120</v>
      </c>
      <c r="Y148" s="505">
        <f t="shared" si="699"/>
        <v>120</v>
      </c>
      <c r="Z148" s="273"/>
      <c r="AA148" s="506"/>
      <c r="AB148" s="155">
        <f t="shared" si="700"/>
        <v>120</v>
      </c>
      <c r="AD148" s="156"/>
      <c r="AE148" s="157"/>
      <c r="AF148" s="156"/>
      <c r="AG148" s="157">
        <v>120</v>
      </c>
      <c r="AI148" s="195">
        <f t="shared" si="701"/>
        <v>134</v>
      </c>
      <c r="AJ148" s="537" t="s">
        <v>222</v>
      </c>
      <c r="AK148" s="367"/>
      <c r="AL148" s="368"/>
      <c r="AM148" s="369"/>
      <c r="AN148" s="295"/>
      <c r="AO148" s="296"/>
      <c r="AP148" s="297"/>
      <c r="AQ148" s="374"/>
      <c r="AR148" s="374"/>
      <c r="AS148" s="374"/>
      <c r="AT148" s="374"/>
      <c r="AU148" s="298"/>
      <c r="AV148" s="375"/>
      <c r="AW148" s="273"/>
      <c r="AX148" s="274"/>
      <c r="AZ148" s="195"/>
      <c r="BA148" s="381"/>
      <c r="BB148" s="382"/>
      <c r="BC148" s="382"/>
      <c r="BD148" s="382"/>
      <c r="BE148" s="390"/>
      <c r="BF148" s="355"/>
      <c r="BG148" s="296"/>
      <c r="BH148" s="297"/>
      <c r="BI148" s="298"/>
      <c r="BJ148" s="299"/>
    </row>
    <row r="149" spans="1:62" s="6" customFormat="1" ht="14.25" customHeight="1">
      <c r="A149" s="54">
        <f t="shared" si="654"/>
        <v>135</v>
      </c>
      <c r="B149" s="42" t="str">
        <f t="shared" si="655"/>
        <v>SALIX FARM</v>
      </c>
      <c r="C149" s="43"/>
      <c r="D149" s="43"/>
      <c r="E149" s="44"/>
      <c r="F149" s="45"/>
      <c r="G149" s="45"/>
      <c r="H149" s="307">
        <f t="shared" si="692"/>
        <v>0</v>
      </c>
      <c r="I149" s="102"/>
      <c r="J149" s="108">
        <f t="shared" si="578"/>
        <v>135</v>
      </c>
      <c r="K149" s="464" t="str">
        <f t="shared" si="626"/>
        <v>SALIX FARM</v>
      </c>
      <c r="L149" s="104">
        <f t="shared" si="693"/>
        <v>0</v>
      </c>
      <c r="M149" s="465"/>
      <c r="N149" s="466"/>
      <c r="O149" s="466"/>
      <c r="P149" s="466"/>
      <c r="Q149" s="466"/>
      <c r="R149" s="466"/>
      <c r="S149" s="466"/>
      <c r="T149" s="466"/>
      <c r="U149" s="466"/>
      <c r="V149" s="466"/>
      <c r="W149" s="466"/>
      <c r="X149" s="466"/>
      <c r="Y149" s="507"/>
      <c r="Z149" s="508"/>
      <c r="AA149" s="509"/>
      <c r="AB149" s="155">
        <f t="shared" si="700"/>
        <v>0</v>
      </c>
      <c r="AD149" s="156"/>
      <c r="AE149" s="157"/>
      <c r="AF149" s="156"/>
      <c r="AG149" s="157"/>
      <c r="AI149" s="195">
        <f t="shared" si="701"/>
        <v>135</v>
      </c>
      <c r="AJ149" s="537" t="s">
        <v>222</v>
      </c>
      <c r="AK149" s="367"/>
      <c r="AL149" s="368"/>
      <c r="AM149" s="369"/>
      <c r="AN149" s="295"/>
      <c r="AO149" s="296"/>
      <c r="AP149" s="297"/>
      <c r="AQ149" s="374"/>
      <c r="AR149" s="374"/>
      <c r="AS149" s="374"/>
      <c r="AT149" s="374"/>
      <c r="AU149" s="298"/>
      <c r="AV149" s="375"/>
      <c r="AW149" s="273"/>
      <c r="AX149" s="274"/>
      <c r="AZ149" s="195"/>
      <c r="BA149" s="381"/>
      <c r="BB149" s="382"/>
      <c r="BC149" s="382"/>
      <c r="BD149" s="382"/>
      <c r="BE149" s="390"/>
      <c r="BF149" s="355"/>
      <c r="BG149" s="296"/>
      <c r="BH149" s="297"/>
      <c r="BI149" s="298"/>
      <c r="BJ149" s="299"/>
    </row>
    <row r="150" spans="1:62" s="6" customFormat="1" ht="14.25" customHeight="1">
      <c r="A150" s="54">
        <f t="shared" si="654"/>
        <v>136</v>
      </c>
      <c r="B150" s="47" t="str">
        <f t="shared" si="655"/>
        <v>TOTAL SALIX FARM</v>
      </c>
      <c r="C150" s="402"/>
      <c r="D150" s="402"/>
      <c r="E150" s="403"/>
      <c r="F150" s="404">
        <f aca="true" t="shared" si="705" ref="F150:H150">SUM(F148:F149)</f>
        <v>0</v>
      </c>
      <c r="G150" s="405">
        <f t="shared" si="705"/>
        <v>120</v>
      </c>
      <c r="H150" s="406">
        <f t="shared" si="705"/>
        <v>120</v>
      </c>
      <c r="I150" s="102"/>
      <c r="J150" s="108">
        <f t="shared" si="578"/>
        <v>136</v>
      </c>
      <c r="K150" s="467" t="str">
        <f t="shared" si="626"/>
        <v>TOTAL SALIX FARM</v>
      </c>
      <c r="L150" s="468"/>
      <c r="M150" s="469"/>
      <c r="N150" s="463">
        <f>SUM(N148:N149)</f>
        <v>120</v>
      </c>
      <c r="O150" s="463">
        <f aca="true" t="shared" si="706" ref="O150:AB150">SUM(O148:O149)</f>
        <v>0</v>
      </c>
      <c r="P150" s="463">
        <f t="shared" si="706"/>
        <v>0</v>
      </c>
      <c r="Q150" s="463">
        <f t="shared" si="706"/>
        <v>0</v>
      </c>
      <c r="R150" s="463">
        <f t="shared" si="706"/>
        <v>0</v>
      </c>
      <c r="S150" s="463">
        <f t="shared" si="706"/>
        <v>0</v>
      </c>
      <c r="T150" s="463">
        <f t="shared" si="706"/>
        <v>0</v>
      </c>
      <c r="U150" s="463">
        <f t="shared" si="706"/>
        <v>0</v>
      </c>
      <c r="V150" s="463">
        <f t="shared" si="706"/>
        <v>0</v>
      </c>
      <c r="W150" s="463">
        <f t="shared" si="706"/>
        <v>0</v>
      </c>
      <c r="X150" s="463">
        <f t="shared" si="706"/>
        <v>120</v>
      </c>
      <c r="Y150" s="510">
        <f t="shared" si="706"/>
        <v>120</v>
      </c>
      <c r="Z150" s="510">
        <f t="shared" si="706"/>
        <v>0</v>
      </c>
      <c r="AA150" s="510">
        <f t="shared" si="706"/>
        <v>0</v>
      </c>
      <c r="AB150" s="511">
        <f t="shared" si="706"/>
        <v>120</v>
      </c>
      <c r="AD150" s="156"/>
      <c r="AE150" s="157"/>
      <c r="AF150" s="156"/>
      <c r="AG150" s="157"/>
      <c r="AI150" s="195">
        <f t="shared" si="701"/>
        <v>136</v>
      </c>
      <c r="AJ150" s="537" t="s">
        <v>223</v>
      </c>
      <c r="AK150" s="367"/>
      <c r="AL150" s="368"/>
      <c r="AM150" s="369"/>
      <c r="AN150" s="295"/>
      <c r="AO150" s="296"/>
      <c r="AP150" s="297"/>
      <c r="AQ150" s="374"/>
      <c r="AR150" s="374"/>
      <c r="AS150" s="374"/>
      <c r="AT150" s="374"/>
      <c r="AU150" s="298"/>
      <c r="AV150" s="375"/>
      <c r="AW150" s="273"/>
      <c r="AX150" s="274"/>
      <c r="AZ150" s="195"/>
      <c r="BA150" s="381"/>
      <c r="BB150" s="382"/>
      <c r="BC150" s="382"/>
      <c r="BD150" s="382"/>
      <c r="BE150" s="390"/>
      <c r="BF150" s="355"/>
      <c r="BG150" s="296"/>
      <c r="BH150" s="297"/>
      <c r="BI150" s="298"/>
      <c r="BJ150" s="299"/>
    </row>
    <row r="151" spans="1:62" s="5" customFormat="1" ht="12.75">
      <c r="A151" s="54">
        <f t="shared" si="654"/>
        <v>137</v>
      </c>
      <c r="B151" s="55" t="str">
        <f t="shared" si="655"/>
        <v>SANATATEA</v>
      </c>
      <c r="C151" s="75" t="s">
        <v>224</v>
      </c>
      <c r="D151" s="75">
        <v>316</v>
      </c>
      <c r="E151" s="76">
        <v>42582</v>
      </c>
      <c r="F151" s="77"/>
      <c r="G151" s="78">
        <v>240</v>
      </c>
      <c r="H151" s="46">
        <f aca="true" t="shared" si="707" ref="H151:H155">F151+G151</f>
        <v>240</v>
      </c>
      <c r="I151" s="102" t="str">
        <f aca="true" t="shared" si="708" ref="I151:I153">IF(H151=N151,"OK","ATENTIE")</f>
        <v>OK</v>
      </c>
      <c r="J151" s="108">
        <f t="shared" si="578"/>
        <v>137</v>
      </c>
      <c r="K151" s="37" t="str">
        <f aca="true" t="shared" si="709" ref="J151:K153">AJ151</f>
        <v>SANATATEA</v>
      </c>
      <c r="L151" s="123">
        <f aca="true" t="shared" si="710" ref="L151:L155">D151</f>
        <v>316</v>
      </c>
      <c r="M151" s="124">
        <f aca="true" t="shared" si="711" ref="M151:M155">IF(E151=0,"0",E151)</f>
        <v>42582</v>
      </c>
      <c r="N151" s="125">
        <f aca="true" t="shared" si="712" ref="N151:N155">H151</f>
        <v>240</v>
      </c>
      <c r="O151" s="116"/>
      <c r="P151" s="116"/>
      <c r="Q151" s="136">
        <f aca="true" t="shared" si="713" ref="Q151:Q155">IF(F151-O151-T151-AE151&gt;0,F151-O151-T151-AE151,0)</f>
        <v>0</v>
      </c>
      <c r="R151" s="136">
        <f aca="true" t="shared" si="714" ref="R151:R155">IF(G151-P151-U151-AG151&gt;0,G151-P151-U151-AG151,0)</f>
        <v>0</v>
      </c>
      <c r="S151" s="136">
        <f aca="true" t="shared" si="715" ref="S151:S155">Q151+R151</f>
        <v>0</v>
      </c>
      <c r="T151" s="116"/>
      <c r="U151" s="142"/>
      <c r="V151" s="139">
        <f aca="true" t="shared" si="716" ref="V151:V155">T151+U151</f>
        <v>0</v>
      </c>
      <c r="W151" s="139">
        <f aca="true" t="shared" si="717" ref="W151:W155">F151-O151-Q151-T151</f>
        <v>0</v>
      </c>
      <c r="X151" s="139">
        <f aca="true" t="shared" si="718" ref="X151:X155">G151-P151-R151-U151</f>
        <v>240</v>
      </c>
      <c r="Y151" s="163">
        <f aca="true" t="shared" si="719" ref="Y151:Y155">AB151-Z151</f>
        <v>240</v>
      </c>
      <c r="Z151" s="164"/>
      <c r="AA151" s="165"/>
      <c r="AB151" s="166">
        <f aca="true" t="shared" si="720" ref="AB151:AB155">W151+X151</f>
        <v>240</v>
      </c>
      <c r="AD151" s="156"/>
      <c r="AE151" s="157">
        <f aca="true" t="shared" si="721" ref="AE151:AE153">F151</f>
        <v>0</v>
      </c>
      <c r="AF151" s="156"/>
      <c r="AG151" s="157">
        <f aca="true" t="shared" si="722" ref="AG151:AG153">G151</f>
        <v>240</v>
      </c>
      <c r="AI151" s="195">
        <f t="shared" si="701"/>
        <v>137</v>
      </c>
      <c r="AJ151" s="216" t="s">
        <v>225</v>
      </c>
      <c r="AK151" s="212"/>
      <c r="AL151" s="213"/>
      <c r="AM151" s="205"/>
      <c r="AN151" s="214"/>
      <c r="AO151" s="104">
        <f aca="true" t="shared" si="723" ref="AO151:AO155">L151</f>
        <v>316</v>
      </c>
      <c r="AP151" s="105">
        <f aca="true" t="shared" si="724" ref="AP151:AP155">IF(M151=0,"0",M151)</f>
        <v>42582</v>
      </c>
      <c r="AQ151" s="106">
        <f aca="true" t="shared" si="725" ref="AQ151:AQ155">N151</f>
        <v>240</v>
      </c>
      <c r="AR151" s="135">
        <f aca="true" t="shared" si="726" ref="AR151:AR159">AQ151-AS151</f>
        <v>240</v>
      </c>
      <c r="AS151" s="248">
        <f aca="true" t="shared" si="727" ref="AS151:AS155">V151</f>
        <v>0</v>
      </c>
      <c r="AT151" s="249">
        <f aca="true" t="shared" si="728" ref="AT151:AT155">O151+P151+S151</f>
        <v>0</v>
      </c>
      <c r="AU151" s="250">
        <f aca="true" t="shared" si="729" ref="AU151:AU156">Z151</f>
        <v>0</v>
      </c>
      <c r="AV151" s="251">
        <f aca="true" t="shared" si="730" ref="AV151:AW153">Y151</f>
        <v>240</v>
      </c>
      <c r="AW151" s="154">
        <f t="shared" si="730"/>
        <v>0</v>
      </c>
      <c r="AX151" s="155">
        <f aca="true" t="shared" si="731" ref="AX151:AX159">AR151-AT151</f>
        <v>240</v>
      </c>
      <c r="AZ151" s="195">
        <f t="shared" si="407"/>
        <v>137</v>
      </c>
      <c r="BA151" s="191" t="s">
        <v>226</v>
      </c>
      <c r="BB151" s="265"/>
      <c r="BC151" s="265"/>
      <c r="BD151" s="265"/>
      <c r="BE151" s="284"/>
      <c r="BF151" s="291"/>
      <c r="BG151" s="104">
        <f aca="true" t="shared" si="732" ref="BG151:BG155">D151</f>
        <v>316</v>
      </c>
      <c r="BH151" s="105">
        <f aca="true" t="shared" si="733" ref="BH151:BH155">IF(E151=0,"0",E151)</f>
        <v>42582</v>
      </c>
      <c r="BI151" s="250">
        <f aca="true" t="shared" si="734" ref="BI151:BI153">BJ151</f>
        <v>0</v>
      </c>
      <c r="BJ151" s="286">
        <f aca="true" t="shared" si="735" ref="BJ151:BJ153">Z151</f>
        <v>0</v>
      </c>
    </row>
    <row r="152" spans="1:62" s="5" customFormat="1" ht="12.75">
      <c r="A152" s="54">
        <f t="shared" si="654"/>
        <v>138</v>
      </c>
      <c r="B152" s="42" t="str">
        <f t="shared" si="655"/>
        <v>SANATATEA</v>
      </c>
      <c r="C152" s="43"/>
      <c r="D152" s="43"/>
      <c r="E152" s="44"/>
      <c r="F152" s="45"/>
      <c r="G152" s="45"/>
      <c r="H152" s="46">
        <f t="shared" si="707"/>
        <v>0</v>
      </c>
      <c r="I152" s="102" t="str">
        <f t="shared" si="708"/>
        <v>OK</v>
      </c>
      <c r="J152" s="108">
        <f t="shared" si="709"/>
        <v>138</v>
      </c>
      <c r="K152" s="42" t="str">
        <f t="shared" si="709"/>
        <v>SANATATEA</v>
      </c>
      <c r="L152" s="104">
        <f t="shared" si="710"/>
        <v>0</v>
      </c>
      <c r="M152" s="105" t="str">
        <f t="shared" si="711"/>
        <v>0</v>
      </c>
      <c r="N152" s="106">
        <f t="shared" si="712"/>
        <v>0</v>
      </c>
      <c r="O152" s="107"/>
      <c r="P152" s="107"/>
      <c r="Q152" s="132">
        <f t="shared" si="713"/>
        <v>0</v>
      </c>
      <c r="R152" s="132">
        <f t="shared" si="714"/>
        <v>0</v>
      </c>
      <c r="S152" s="132">
        <f t="shared" si="715"/>
        <v>0</v>
      </c>
      <c r="T152" s="107"/>
      <c r="U152" s="141"/>
      <c r="V152" s="135">
        <f t="shared" si="716"/>
        <v>0</v>
      </c>
      <c r="W152" s="135">
        <f t="shared" si="717"/>
        <v>0</v>
      </c>
      <c r="X152" s="135">
        <f t="shared" si="718"/>
        <v>0</v>
      </c>
      <c r="Y152" s="153">
        <f t="shared" si="719"/>
        <v>0</v>
      </c>
      <c r="Z152" s="154"/>
      <c r="AA152" s="167"/>
      <c r="AB152" s="155">
        <f t="shared" si="720"/>
        <v>0</v>
      </c>
      <c r="AD152" s="156"/>
      <c r="AE152" s="157">
        <f t="shared" si="721"/>
        <v>0</v>
      </c>
      <c r="AF152" s="156"/>
      <c r="AG152" s="157">
        <f t="shared" si="722"/>
        <v>0</v>
      </c>
      <c r="AI152" s="195">
        <f t="shared" si="701"/>
        <v>138</v>
      </c>
      <c r="AJ152" s="216" t="s">
        <v>225</v>
      </c>
      <c r="AK152" s="212"/>
      <c r="AL152" s="213"/>
      <c r="AM152" s="205"/>
      <c r="AN152" s="214"/>
      <c r="AO152" s="104">
        <f t="shared" si="723"/>
        <v>0</v>
      </c>
      <c r="AP152" s="105" t="str">
        <f t="shared" si="724"/>
        <v>0</v>
      </c>
      <c r="AQ152" s="106">
        <f t="shared" si="725"/>
        <v>0</v>
      </c>
      <c r="AR152" s="135">
        <f t="shared" si="726"/>
        <v>0</v>
      </c>
      <c r="AS152" s="248">
        <f t="shared" si="727"/>
        <v>0</v>
      </c>
      <c r="AT152" s="249">
        <f t="shared" si="728"/>
        <v>0</v>
      </c>
      <c r="AU152" s="250">
        <f t="shared" si="729"/>
        <v>0</v>
      </c>
      <c r="AV152" s="251">
        <f t="shared" si="730"/>
        <v>0</v>
      </c>
      <c r="AW152" s="154">
        <f t="shared" si="730"/>
        <v>0</v>
      </c>
      <c r="AX152" s="155">
        <f t="shared" si="731"/>
        <v>0</v>
      </c>
      <c r="AZ152" s="195">
        <f t="shared" si="407"/>
        <v>138</v>
      </c>
      <c r="BA152" s="191" t="str">
        <f aca="true" t="shared" si="736" ref="BA152:BA159">AJ152</f>
        <v>SANATATEA</v>
      </c>
      <c r="BB152" s="265"/>
      <c r="BC152" s="265"/>
      <c r="BD152" s="265"/>
      <c r="BE152" s="284"/>
      <c r="BF152" s="291"/>
      <c r="BG152" s="104">
        <f t="shared" si="732"/>
        <v>0</v>
      </c>
      <c r="BH152" s="105" t="str">
        <f t="shared" si="733"/>
        <v>0</v>
      </c>
      <c r="BI152" s="250">
        <f t="shared" si="734"/>
        <v>0</v>
      </c>
      <c r="BJ152" s="286">
        <f t="shared" si="735"/>
        <v>0</v>
      </c>
    </row>
    <row r="153" spans="1:62" s="6" customFormat="1" ht="14.25" customHeight="1">
      <c r="A153" s="54">
        <f t="shared" si="654"/>
        <v>139</v>
      </c>
      <c r="B153" s="47" t="s">
        <v>227</v>
      </c>
      <c r="C153" s="48"/>
      <c r="D153" s="49"/>
      <c r="E153" s="50"/>
      <c r="F153" s="51">
        <f aca="true" t="shared" si="737" ref="F153:H153">SUM(F151:F152)</f>
        <v>0</v>
      </c>
      <c r="G153" s="52">
        <f t="shared" si="737"/>
        <v>240</v>
      </c>
      <c r="H153" s="53">
        <f t="shared" si="737"/>
        <v>240</v>
      </c>
      <c r="I153" s="102" t="str">
        <f t="shared" si="708"/>
        <v>OK</v>
      </c>
      <c r="J153" s="108">
        <f t="shared" si="709"/>
        <v>139</v>
      </c>
      <c r="K153" s="109" t="str">
        <f t="shared" si="709"/>
        <v>TOTAL SANATATEA</v>
      </c>
      <c r="L153" s="110"/>
      <c r="M153" s="111"/>
      <c r="N153" s="112">
        <f aca="true" t="shared" si="738" ref="N153:Z153">SUM(N151:N152)</f>
        <v>240</v>
      </c>
      <c r="O153" s="112">
        <f t="shared" si="738"/>
        <v>0</v>
      </c>
      <c r="P153" s="112">
        <f t="shared" si="738"/>
        <v>0</v>
      </c>
      <c r="Q153" s="112">
        <f t="shared" si="738"/>
        <v>0</v>
      </c>
      <c r="R153" s="112">
        <f t="shared" si="738"/>
        <v>0</v>
      </c>
      <c r="S153" s="112">
        <f t="shared" si="738"/>
        <v>0</v>
      </c>
      <c r="T153" s="112">
        <f t="shared" si="738"/>
        <v>0</v>
      </c>
      <c r="U153" s="112">
        <f t="shared" si="738"/>
        <v>0</v>
      </c>
      <c r="V153" s="112">
        <f t="shared" si="738"/>
        <v>0</v>
      </c>
      <c r="W153" s="112">
        <f t="shared" si="738"/>
        <v>0</v>
      </c>
      <c r="X153" s="112">
        <f t="shared" si="738"/>
        <v>240</v>
      </c>
      <c r="Y153" s="159">
        <f t="shared" si="738"/>
        <v>240</v>
      </c>
      <c r="Z153" s="160">
        <f t="shared" si="738"/>
        <v>0</v>
      </c>
      <c r="AA153" s="161"/>
      <c r="AB153" s="162">
        <f>SUM(AB151:AB152)</f>
        <v>240</v>
      </c>
      <c r="AD153" s="156"/>
      <c r="AE153" s="157">
        <f t="shared" si="721"/>
        <v>0</v>
      </c>
      <c r="AF153" s="156"/>
      <c r="AG153" s="157">
        <f t="shared" si="722"/>
        <v>240</v>
      </c>
      <c r="AI153" s="195">
        <f t="shared" si="701"/>
        <v>139</v>
      </c>
      <c r="AJ153" s="206" t="s">
        <v>228</v>
      </c>
      <c r="AK153" s="207"/>
      <c r="AL153" s="208"/>
      <c r="AM153" s="209"/>
      <c r="AN153" s="210"/>
      <c r="AO153" s="252"/>
      <c r="AP153" s="253"/>
      <c r="AQ153" s="254">
        <f aca="true" t="shared" si="739" ref="AQ153:AT153">SUM(AQ151:AQ152)</f>
        <v>240</v>
      </c>
      <c r="AR153" s="254">
        <f t="shared" si="726"/>
        <v>240</v>
      </c>
      <c r="AS153" s="254">
        <f t="shared" si="739"/>
        <v>0</v>
      </c>
      <c r="AT153" s="255">
        <f t="shared" si="739"/>
        <v>0</v>
      </c>
      <c r="AU153" s="256">
        <f t="shared" si="729"/>
        <v>0</v>
      </c>
      <c r="AV153" s="257">
        <f t="shared" si="730"/>
        <v>240</v>
      </c>
      <c r="AW153" s="610">
        <f t="shared" si="730"/>
        <v>0</v>
      </c>
      <c r="AX153" s="611">
        <f t="shared" si="731"/>
        <v>240</v>
      </c>
      <c r="AZ153" s="195">
        <f t="shared" si="407"/>
        <v>139</v>
      </c>
      <c r="BA153" s="196" t="str">
        <f t="shared" si="736"/>
        <v>TOTAL SANATATEA</v>
      </c>
      <c r="BB153" s="268"/>
      <c r="BC153" s="268"/>
      <c r="BD153" s="268"/>
      <c r="BE153" s="287"/>
      <c r="BF153" s="288"/>
      <c r="BG153" s="252"/>
      <c r="BH153" s="253"/>
      <c r="BI153" s="256">
        <f t="shared" si="734"/>
        <v>0</v>
      </c>
      <c r="BJ153" s="289">
        <f t="shared" si="735"/>
        <v>0</v>
      </c>
    </row>
    <row r="154" spans="1:62" s="5" customFormat="1" ht="12.75">
      <c r="A154" s="54">
        <f t="shared" si="654"/>
        <v>140</v>
      </c>
      <c r="B154" s="42" t="str">
        <f aca="true" t="shared" si="740" ref="B154:B157">AJ154</f>
        <v>SENSIBLU K BAIA MARE</v>
      </c>
      <c r="C154" s="43"/>
      <c r="D154" s="43"/>
      <c r="E154" s="44"/>
      <c r="F154" s="45"/>
      <c r="G154" s="45"/>
      <c r="H154" s="46">
        <f t="shared" si="707"/>
        <v>0</v>
      </c>
      <c r="I154" s="102" t="str">
        <f t="shared" si="620"/>
        <v>OK</v>
      </c>
      <c r="J154" s="108">
        <f t="shared" si="578"/>
        <v>140</v>
      </c>
      <c r="K154" s="37" t="str">
        <f aca="true" t="shared" si="741" ref="K154:K157">AJ154</f>
        <v>SENSIBLU K BAIA MARE</v>
      </c>
      <c r="L154" s="123">
        <f t="shared" si="710"/>
        <v>0</v>
      </c>
      <c r="M154" s="124" t="str">
        <f t="shared" si="711"/>
        <v>0</v>
      </c>
      <c r="N154" s="125">
        <f t="shared" si="712"/>
        <v>0</v>
      </c>
      <c r="O154" s="116"/>
      <c r="P154" s="116"/>
      <c r="Q154" s="136">
        <f t="shared" si="713"/>
        <v>0</v>
      </c>
      <c r="R154" s="136">
        <f t="shared" si="714"/>
        <v>0</v>
      </c>
      <c r="S154" s="136">
        <f t="shared" si="715"/>
        <v>0</v>
      </c>
      <c r="T154" s="116"/>
      <c r="U154" s="142"/>
      <c r="V154" s="139">
        <f t="shared" si="716"/>
        <v>0</v>
      </c>
      <c r="W154" s="139">
        <f t="shared" si="717"/>
        <v>0</v>
      </c>
      <c r="X154" s="139">
        <f t="shared" si="718"/>
        <v>0</v>
      </c>
      <c r="Y154" s="163">
        <f t="shared" si="719"/>
        <v>0</v>
      </c>
      <c r="Z154" s="164"/>
      <c r="AA154" s="165"/>
      <c r="AB154" s="166">
        <f t="shared" si="720"/>
        <v>0</v>
      </c>
      <c r="AD154" s="156"/>
      <c r="AE154" s="157">
        <f t="shared" si="679"/>
        <v>0</v>
      </c>
      <c r="AF154" s="156"/>
      <c r="AG154" s="157">
        <f t="shared" si="680"/>
        <v>0</v>
      </c>
      <c r="AI154" s="195">
        <f t="shared" si="701"/>
        <v>140</v>
      </c>
      <c r="AJ154" s="216" t="s">
        <v>226</v>
      </c>
      <c r="AK154" s="212"/>
      <c r="AL154" s="213"/>
      <c r="AM154" s="205"/>
      <c r="AN154" s="214"/>
      <c r="AO154" s="104">
        <f t="shared" si="723"/>
        <v>0</v>
      </c>
      <c r="AP154" s="105" t="str">
        <f t="shared" si="724"/>
        <v>0</v>
      </c>
      <c r="AQ154" s="106">
        <f t="shared" si="725"/>
        <v>0</v>
      </c>
      <c r="AR154" s="135">
        <f t="shared" si="726"/>
        <v>0</v>
      </c>
      <c r="AS154" s="248">
        <f t="shared" si="727"/>
        <v>0</v>
      </c>
      <c r="AT154" s="249">
        <f t="shared" si="728"/>
        <v>0</v>
      </c>
      <c r="AU154" s="250">
        <f t="shared" si="729"/>
        <v>0</v>
      </c>
      <c r="AV154" s="251">
        <f t="shared" si="685"/>
        <v>0</v>
      </c>
      <c r="AW154" s="154">
        <f t="shared" si="686"/>
        <v>0</v>
      </c>
      <c r="AX154" s="155">
        <f t="shared" si="731"/>
        <v>0</v>
      </c>
      <c r="AZ154" s="195">
        <f t="shared" si="407"/>
        <v>140</v>
      </c>
      <c r="BA154" s="191" t="s">
        <v>226</v>
      </c>
      <c r="BB154" s="265"/>
      <c r="BC154" s="265"/>
      <c r="BD154" s="265"/>
      <c r="BE154" s="284"/>
      <c r="BF154" s="291"/>
      <c r="BG154" s="104">
        <f t="shared" si="732"/>
        <v>0</v>
      </c>
      <c r="BH154" s="105" t="str">
        <f t="shared" si="733"/>
        <v>0</v>
      </c>
      <c r="BI154" s="250">
        <f t="shared" si="629"/>
        <v>0</v>
      </c>
      <c r="BJ154" s="286">
        <f t="shared" si="624"/>
        <v>0</v>
      </c>
    </row>
    <row r="155" spans="1:62" s="5" customFormat="1" ht="12.75">
      <c r="A155" s="54">
        <f t="shared" si="654"/>
        <v>141</v>
      </c>
      <c r="B155" s="42" t="str">
        <f t="shared" si="740"/>
        <v>SENSIBLU K SIGHET</v>
      </c>
      <c r="C155" s="43" t="s">
        <v>229</v>
      </c>
      <c r="D155" s="43">
        <v>32241</v>
      </c>
      <c r="E155" s="44">
        <v>42582</v>
      </c>
      <c r="F155" s="45"/>
      <c r="G155" s="45">
        <v>240</v>
      </c>
      <c r="H155" s="46">
        <f t="shared" si="707"/>
        <v>240</v>
      </c>
      <c r="I155" s="102" t="str">
        <f t="shared" si="620"/>
        <v>OK</v>
      </c>
      <c r="J155" s="108">
        <f t="shared" si="578"/>
        <v>141</v>
      </c>
      <c r="K155" s="42" t="str">
        <f t="shared" si="741"/>
        <v>SENSIBLU K SIGHET</v>
      </c>
      <c r="L155" s="104">
        <f t="shared" si="710"/>
        <v>32241</v>
      </c>
      <c r="M155" s="105">
        <f t="shared" si="711"/>
        <v>42582</v>
      </c>
      <c r="N155" s="106">
        <f t="shared" si="712"/>
        <v>240</v>
      </c>
      <c r="O155" s="107"/>
      <c r="P155" s="107"/>
      <c r="Q155" s="132">
        <f t="shared" si="713"/>
        <v>0</v>
      </c>
      <c r="R155" s="132">
        <f t="shared" si="714"/>
        <v>0</v>
      </c>
      <c r="S155" s="132">
        <f t="shared" si="715"/>
        <v>0</v>
      </c>
      <c r="T155" s="107"/>
      <c r="U155" s="141"/>
      <c r="V155" s="135">
        <f t="shared" si="716"/>
        <v>0</v>
      </c>
      <c r="W155" s="135">
        <f t="shared" si="717"/>
        <v>0</v>
      </c>
      <c r="X155" s="135">
        <f t="shared" si="718"/>
        <v>240</v>
      </c>
      <c r="Y155" s="153">
        <f t="shared" si="719"/>
        <v>240</v>
      </c>
      <c r="Z155" s="154"/>
      <c r="AA155" s="167"/>
      <c r="AB155" s="155">
        <f t="shared" si="720"/>
        <v>240</v>
      </c>
      <c r="AD155" s="156"/>
      <c r="AE155" s="157">
        <f t="shared" si="679"/>
        <v>0</v>
      </c>
      <c r="AF155" s="156"/>
      <c r="AG155" s="157">
        <f t="shared" si="680"/>
        <v>240</v>
      </c>
      <c r="AI155" s="195">
        <f t="shared" si="701"/>
        <v>141</v>
      </c>
      <c r="AJ155" s="216" t="s">
        <v>230</v>
      </c>
      <c r="AK155" s="212"/>
      <c r="AL155" s="213"/>
      <c r="AM155" s="205"/>
      <c r="AN155" s="214"/>
      <c r="AO155" s="104">
        <f t="shared" si="723"/>
        <v>32241</v>
      </c>
      <c r="AP155" s="105">
        <f t="shared" si="724"/>
        <v>42582</v>
      </c>
      <c r="AQ155" s="106">
        <f t="shared" si="725"/>
        <v>240</v>
      </c>
      <c r="AR155" s="135">
        <f t="shared" si="726"/>
        <v>240</v>
      </c>
      <c r="AS155" s="248">
        <f t="shared" si="727"/>
        <v>0</v>
      </c>
      <c r="AT155" s="249">
        <f t="shared" si="728"/>
        <v>0</v>
      </c>
      <c r="AU155" s="250">
        <f t="shared" si="729"/>
        <v>0</v>
      </c>
      <c r="AV155" s="251">
        <f t="shared" si="685"/>
        <v>240</v>
      </c>
      <c r="AW155" s="154">
        <f t="shared" si="686"/>
        <v>0</v>
      </c>
      <c r="AX155" s="155">
        <f t="shared" si="731"/>
        <v>240</v>
      </c>
      <c r="AZ155" s="195">
        <f t="shared" si="407"/>
        <v>141</v>
      </c>
      <c r="BA155" s="191" t="str">
        <f t="shared" si="736"/>
        <v>SENSIBLU K SIGHET</v>
      </c>
      <c r="BB155" s="265"/>
      <c r="BC155" s="265"/>
      <c r="BD155" s="265"/>
      <c r="BE155" s="284"/>
      <c r="BF155" s="291"/>
      <c r="BG155" s="104">
        <f t="shared" si="732"/>
        <v>32241</v>
      </c>
      <c r="BH155" s="105">
        <f t="shared" si="733"/>
        <v>42582</v>
      </c>
      <c r="BI155" s="250">
        <f t="shared" si="629"/>
        <v>0</v>
      </c>
      <c r="BJ155" s="286">
        <f t="shared" si="624"/>
        <v>0</v>
      </c>
    </row>
    <row r="156" spans="1:62" s="6" customFormat="1" ht="14.25" customHeight="1">
      <c r="A156" s="54">
        <f t="shared" si="654"/>
        <v>142</v>
      </c>
      <c r="B156" s="47" t="s">
        <v>227</v>
      </c>
      <c r="C156" s="48"/>
      <c r="D156" s="49"/>
      <c r="E156" s="50"/>
      <c r="F156" s="51">
        <f aca="true" t="shared" si="742" ref="F156:H156">SUM(F154:F155)</f>
        <v>0</v>
      </c>
      <c r="G156" s="52">
        <f t="shared" si="742"/>
        <v>240</v>
      </c>
      <c r="H156" s="53">
        <f t="shared" si="742"/>
        <v>240</v>
      </c>
      <c r="I156" s="102" t="str">
        <f t="shared" si="620"/>
        <v>OK</v>
      </c>
      <c r="J156" s="108">
        <f t="shared" si="578"/>
        <v>142</v>
      </c>
      <c r="K156" s="109" t="str">
        <f t="shared" si="741"/>
        <v>TOTAL SANATATEA</v>
      </c>
      <c r="L156" s="110"/>
      <c r="M156" s="111"/>
      <c r="N156" s="112">
        <f aca="true" t="shared" si="743" ref="N156:Z156">SUM(N154:N155)</f>
        <v>240</v>
      </c>
      <c r="O156" s="112">
        <f t="shared" si="743"/>
        <v>0</v>
      </c>
      <c r="P156" s="112">
        <f t="shared" si="743"/>
        <v>0</v>
      </c>
      <c r="Q156" s="112">
        <f t="shared" si="743"/>
        <v>0</v>
      </c>
      <c r="R156" s="112">
        <f t="shared" si="743"/>
        <v>0</v>
      </c>
      <c r="S156" s="112">
        <f t="shared" si="743"/>
        <v>0</v>
      </c>
      <c r="T156" s="112">
        <f t="shared" si="743"/>
        <v>0</v>
      </c>
      <c r="U156" s="112">
        <f t="shared" si="743"/>
        <v>0</v>
      </c>
      <c r="V156" s="112">
        <f t="shared" si="743"/>
        <v>0</v>
      </c>
      <c r="W156" s="112">
        <f t="shared" si="743"/>
        <v>0</v>
      </c>
      <c r="X156" s="112">
        <f t="shared" si="743"/>
        <v>240</v>
      </c>
      <c r="Y156" s="159">
        <f t="shared" si="743"/>
        <v>240</v>
      </c>
      <c r="Z156" s="160">
        <f t="shared" si="743"/>
        <v>0</v>
      </c>
      <c r="AA156" s="161"/>
      <c r="AB156" s="162">
        <f>SUM(AB154:AB155)</f>
        <v>240</v>
      </c>
      <c r="AD156" s="156"/>
      <c r="AE156" s="157">
        <f t="shared" si="679"/>
        <v>0</v>
      </c>
      <c r="AF156" s="156"/>
      <c r="AG156" s="157">
        <f t="shared" si="680"/>
        <v>240</v>
      </c>
      <c r="AI156" s="195">
        <f t="shared" si="701"/>
        <v>142</v>
      </c>
      <c r="AJ156" s="206" t="s">
        <v>228</v>
      </c>
      <c r="AK156" s="207"/>
      <c r="AL156" s="208"/>
      <c r="AM156" s="209"/>
      <c r="AN156" s="210"/>
      <c r="AO156" s="252"/>
      <c r="AP156" s="253"/>
      <c r="AQ156" s="254">
        <f aca="true" t="shared" si="744" ref="AQ156:AT156">SUM(AQ154:AQ155)</f>
        <v>240</v>
      </c>
      <c r="AR156" s="254">
        <f t="shared" si="726"/>
        <v>240</v>
      </c>
      <c r="AS156" s="254">
        <f t="shared" si="744"/>
        <v>0</v>
      </c>
      <c r="AT156" s="255">
        <f t="shared" si="744"/>
        <v>0</v>
      </c>
      <c r="AU156" s="256">
        <f t="shared" si="729"/>
        <v>0</v>
      </c>
      <c r="AV156" s="257">
        <f t="shared" si="685"/>
        <v>240</v>
      </c>
      <c r="AW156" s="610">
        <f t="shared" si="686"/>
        <v>0</v>
      </c>
      <c r="AX156" s="611">
        <f t="shared" si="731"/>
        <v>240</v>
      </c>
      <c r="AZ156" s="195">
        <f t="shared" si="407"/>
        <v>142</v>
      </c>
      <c r="BA156" s="196" t="str">
        <f t="shared" si="736"/>
        <v>TOTAL SANATATEA</v>
      </c>
      <c r="BB156" s="268"/>
      <c r="BC156" s="268"/>
      <c r="BD156" s="268"/>
      <c r="BE156" s="287"/>
      <c r="BF156" s="288"/>
      <c r="BG156" s="252"/>
      <c r="BH156" s="253"/>
      <c r="BI156" s="256">
        <f t="shared" si="629"/>
        <v>0</v>
      </c>
      <c r="BJ156" s="289">
        <f t="shared" si="624"/>
        <v>0</v>
      </c>
    </row>
    <row r="157" spans="1:62" s="5" customFormat="1" ht="12.75">
      <c r="A157" s="54">
        <f t="shared" si="654"/>
        <v>143</v>
      </c>
      <c r="B157" s="42" t="str">
        <f t="shared" si="740"/>
        <v>SOMESAN 1 PASUNII</v>
      </c>
      <c r="C157" s="38" t="s">
        <v>231</v>
      </c>
      <c r="D157" s="38">
        <v>1618</v>
      </c>
      <c r="E157" s="39">
        <v>42582</v>
      </c>
      <c r="F157" s="40"/>
      <c r="G157" s="40">
        <v>1639.2</v>
      </c>
      <c r="H157" s="65">
        <f aca="true" t="shared" si="745" ref="H157:H159">F157+G157</f>
        <v>1639.2</v>
      </c>
      <c r="I157" s="102" t="str">
        <f aca="true" t="shared" si="746" ref="I157:I166">IF(H157=N157,"OK","ATENTIE")</f>
        <v>OK</v>
      </c>
      <c r="J157" s="108">
        <f t="shared" si="578"/>
        <v>143</v>
      </c>
      <c r="K157" s="37" t="str">
        <f t="shared" si="741"/>
        <v>SOMESAN 1 PASUNII</v>
      </c>
      <c r="L157" s="123">
        <f aca="true" t="shared" si="747" ref="L157:L159">D157</f>
        <v>1618</v>
      </c>
      <c r="M157" s="124">
        <f aca="true" t="shared" si="748" ref="M157:M159">IF(E157=0,"0",E157)</f>
        <v>42582</v>
      </c>
      <c r="N157" s="125">
        <f aca="true" t="shared" si="749" ref="N157:N159">H157</f>
        <v>1639.2</v>
      </c>
      <c r="O157" s="116"/>
      <c r="P157" s="116"/>
      <c r="Q157" s="136">
        <f aca="true" t="shared" si="750" ref="Q157:Q159">IF(F157-O157-T157-AE157&gt;0,F157-O157-T157-AE157,0)</f>
        <v>0</v>
      </c>
      <c r="R157" s="136">
        <f aca="true" t="shared" si="751" ref="R157:R159">IF(G157-P157-U157-AG157&gt;0,G157-P157-U157-AG157,0)</f>
        <v>0</v>
      </c>
      <c r="S157" s="136">
        <f aca="true" t="shared" si="752" ref="S157:S159">Q157+R157</f>
        <v>0</v>
      </c>
      <c r="T157" s="116"/>
      <c r="U157" s="497"/>
      <c r="V157" s="139">
        <f aca="true" t="shared" si="753" ref="V157:V159">T157+U157</f>
        <v>0</v>
      </c>
      <c r="W157" s="139">
        <f aca="true" t="shared" si="754" ref="W157:X159">F157-O157-Q157-T157</f>
        <v>0</v>
      </c>
      <c r="X157" s="139">
        <f t="shared" si="754"/>
        <v>1639.2</v>
      </c>
      <c r="Y157" s="163">
        <f aca="true" t="shared" si="755" ref="Y157:Y159">AB157-Z157</f>
        <v>1639.2</v>
      </c>
      <c r="Z157" s="164"/>
      <c r="AA157" s="512"/>
      <c r="AB157" s="166">
        <f aca="true" t="shared" si="756" ref="AB157:AB159">W157+X157</f>
        <v>1639.2</v>
      </c>
      <c r="AD157" s="156"/>
      <c r="AE157" s="157">
        <f t="shared" si="679"/>
        <v>0</v>
      </c>
      <c r="AF157" s="156"/>
      <c r="AG157" s="157">
        <f t="shared" si="680"/>
        <v>1639.2</v>
      </c>
      <c r="AI157" s="195">
        <f t="shared" si="701"/>
        <v>143</v>
      </c>
      <c r="AJ157" s="211" t="s">
        <v>232</v>
      </c>
      <c r="AK157" s="212"/>
      <c r="AL157" s="213"/>
      <c r="AM157" s="205"/>
      <c r="AN157" s="214"/>
      <c r="AO157" s="104">
        <f aca="true" t="shared" si="757" ref="AO157:AO159">L157</f>
        <v>1618</v>
      </c>
      <c r="AP157" s="105">
        <f aca="true" t="shared" si="758" ref="AP157:AP159">IF(M157=0,"0",M157)</f>
        <v>42582</v>
      </c>
      <c r="AQ157" s="106">
        <f aca="true" t="shared" si="759" ref="AQ157:AQ159">N157</f>
        <v>1639.2</v>
      </c>
      <c r="AR157" s="135">
        <f t="shared" si="726"/>
        <v>1639.2</v>
      </c>
      <c r="AS157" s="248">
        <f aca="true" t="shared" si="760" ref="AS157:AS159">V157</f>
        <v>0</v>
      </c>
      <c r="AT157" s="249">
        <f aca="true" t="shared" si="761" ref="AT157:AT159">O157+P157+S157</f>
        <v>0</v>
      </c>
      <c r="AU157" s="250">
        <f aca="true" t="shared" si="762" ref="AU157:AU163">Z157</f>
        <v>0</v>
      </c>
      <c r="AV157" s="251">
        <f t="shared" si="685"/>
        <v>1639.2</v>
      </c>
      <c r="AW157" s="154">
        <f t="shared" si="686"/>
        <v>0</v>
      </c>
      <c r="AX157" s="155">
        <f t="shared" si="731"/>
        <v>1639.2</v>
      </c>
      <c r="AZ157" s="195">
        <f t="shared" si="407"/>
        <v>143</v>
      </c>
      <c r="BA157" s="211" t="str">
        <f t="shared" si="736"/>
        <v>SOMESAN 1 PASUNII</v>
      </c>
      <c r="BB157" s="269"/>
      <c r="BC157" s="269"/>
      <c r="BD157" s="270"/>
      <c r="BE157" s="290"/>
      <c r="BF157" s="291"/>
      <c r="BG157" s="104">
        <f aca="true" t="shared" si="763" ref="BG157:BG159">D157</f>
        <v>1618</v>
      </c>
      <c r="BH157" s="105">
        <f aca="true" t="shared" si="764" ref="BH157:BH159">IF(E157=0,"0",E157)</f>
        <v>42582</v>
      </c>
      <c r="BI157" s="250">
        <f aca="true" t="shared" si="765" ref="BI157:BI162">BJ157</f>
        <v>0</v>
      </c>
      <c r="BJ157" s="286">
        <f aca="true" t="shared" si="766" ref="BJ157:BJ163">Z157</f>
        <v>0</v>
      </c>
    </row>
    <row r="158" spans="1:62" s="5" customFormat="1" ht="12.75">
      <c r="A158" s="54">
        <f aca="true" t="shared" si="767" ref="A158:B163">AI158</f>
        <v>144</v>
      </c>
      <c r="B158" s="42" t="str">
        <f t="shared" si="767"/>
        <v>SOMESAN 2 ALEA MARASTI</v>
      </c>
      <c r="C158" s="43" t="s">
        <v>233</v>
      </c>
      <c r="D158" s="43">
        <v>3492</v>
      </c>
      <c r="E158" s="44">
        <v>42582</v>
      </c>
      <c r="F158" s="45"/>
      <c r="G158" s="45">
        <v>2227.2</v>
      </c>
      <c r="H158" s="65">
        <f t="shared" si="745"/>
        <v>2227.2</v>
      </c>
      <c r="I158" s="102" t="str">
        <f t="shared" si="746"/>
        <v>OK</v>
      </c>
      <c r="J158" s="108">
        <f t="shared" si="578"/>
        <v>144</v>
      </c>
      <c r="K158" s="42" t="str">
        <f aca="true" t="shared" si="768" ref="K158:K163">AJ158</f>
        <v>SOMESAN 2 ALEA MARASTI</v>
      </c>
      <c r="L158" s="104">
        <f t="shared" si="747"/>
        <v>3492</v>
      </c>
      <c r="M158" s="105">
        <f t="shared" si="748"/>
        <v>42582</v>
      </c>
      <c r="N158" s="106">
        <f t="shared" si="749"/>
        <v>2227.2</v>
      </c>
      <c r="O158" s="107"/>
      <c r="P158" s="107"/>
      <c r="Q158" s="132">
        <f t="shared" si="750"/>
        <v>0</v>
      </c>
      <c r="R158" s="132">
        <f t="shared" si="751"/>
        <v>0</v>
      </c>
      <c r="S158" s="132">
        <f t="shared" si="752"/>
        <v>0</v>
      </c>
      <c r="T158" s="107"/>
      <c r="U158" s="141"/>
      <c r="V158" s="135">
        <f t="shared" si="753"/>
        <v>0</v>
      </c>
      <c r="W158" s="135">
        <f t="shared" si="754"/>
        <v>0</v>
      </c>
      <c r="X158" s="135">
        <f t="shared" si="754"/>
        <v>2227.2</v>
      </c>
      <c r="Y158" s="153">
        <f t="shared" si="755"/>
        <v>0</v>
      </c>
      <c r="Z158" s="154">
        <v>2227.2</v>
      </c>
      <c r="AA158" s="167" t="s">
        <v>178</v>
      </c>
      <c r="AB158" s="155">
        <f t="shared" si="756"/>
        <v>2227.2</v>
      </c>
      <c r="AD158" s="156"/>
      <c r="AE158" s="157">
        <f t="shared" si="679"/>
        <v>0</v>
      </c>
      <c r="AF158" s="156"/>
      <c r="AG158" s="157">
        <f t="shared" si="680"/>
        <v>2227.2</v>
      </c>
      <c r="AI158" s="195">
        <f t="shared" si="701"/>
        <v>144</v>
      </c>
      <c r="AJ158" s="211" t="s">
        <v>234</v>
      </c>
      <c r="AK158" s="212"/>
      <c r="AL158" s="213"/>
      <c r="AM158" s="205"/>
      <c r="AN158" s="214"/>
      <c r="AO158" s="104">
        <f t="shared" si="757"/>
        <v>3492</v>
      </c>
      <c r="AP158" s="105">
        <f t="shared" si="758"/>
        <v>42582</v>
      </c>
      <c r="AQ158" s="106">
        <f t="shared" si="759"/>
        <v>2227.2</v>
      </c>
      <c r="AR158" s="135">
        <f t="shared" si="726"/>
        <v>2227.2</v>
      </c>
      <c r="AS158" s="248">
        <f t="shared" si="760"/>
        <v>0</v>
      </c>
      <c r="AT158" s="249">
        <f t="shared" si="761"/>
        <v>0</v>
      </c>
      <c r="AU158" s="250">
        <f t="shared" si="762"/>
        <v>2227.2</v>
      </c>
      <c r="AV158" s="251">
        <f aca="true" t="shared" si="769" ref="AV158:AW163">Y158</f>
        <v>0</v>
      </c>
      <c r="AW158" s="154">
        <f t="shared" si="769"/>
        <v>2227.2</v>
      </c>
      <c r="AX158" s="155">
        <f t="shared" si="731"/>
        <v>2227.2</v>
      </c>
      <c r="AZ158" s="195">
        <f t="shared" si="407"/>
        <v>144</v>
      </c>
      <c r="BA158" s="211" t="str">
        <f t="shared" si="736"/>
        <v>SOMESAN 2 ALEA MARASTI</v>
      </c>
      <c r="BB158" s="269"/>
      <c r="BC158" s="269"/>
      <c r="BD158" s="270"/>
      <c r="BE158" s="290"/>
      <c r="BF158" s="291"/>
      <c r="BG158" s="104">
        <f t="shared" si="763"/>
        <v>3492</v>
      </c>
      <c r="BH158" s="105">
        <f t="shared" si="764"/>
        <v>42582</v>
      </c>
      <c r="BI158" s="250">
        <f t="shared" si="765"/>
        <v>2227.2</v>
      </c>
      <c r="BJ158" s="286">
        <f t="shared" si="766"/>
        <v>2227.2</v>
      </c>
    </row>
    <row r="159" spans="1:62" s="5" customFormat="1" ht="12.75">
      <c r="A159" s="54">
        <f t="shared" si="767"/>
        <v>145</v>
      </c>
      <c r="B159" s="42" t="str">
        <f t="shared" si="767"/>
        <v>SOMESAN 3 VICTORIEI</v>
      </c>
      <c r="C159" s="43" t="s">
        <v>235</v>
      </c>
      <c r="D159" s="43">
        <v>89</v>
      </c>
      <c r="E159" s="44">
        <v>42582</v>
      </c>
      <c r="F159" s="45"/>
      <c r="G159" s="45">
        <v>480</v>
      </c>
      <c r="H159" s="65">
        <f t="shared" si="745"/>
        <v>480</v>
      </c>
      <c r="I159" s="102" t="str">
        <f t="shared" si="746"/>
        <v>OK</v>
      </c>
      <c r="J159" s="108">
        <f t="shared" si="578"/>
        <v>145</v>
      </c>
      <c r="K159" s="42" t="str">
        <f t="shared" si="768"/>
        <v>SOMESAN 3 VICTORIEI</v>
      </c>
      <c r="L159" s="104">
        <f t="shared" si="747"/>
        <v>89</v>
      </c>
      <c r="M159" s="105">
        <f t="shared" si="748"/>
        <v>42582</v>
      </c>
      <c r="N159" s="106">
        <f t="shared" si="749"/>
        <v>480</v>
      </c>
      <c r="O159" s="107"/>
      <c r="P159" s="107"/>
      <c r="Q159" s="132">
        <f t="shared" si="750"/>
        <v>0</v>
      </c>
      <c r="R159" s="132">
        <f t="shared" si="751"/>
        <v>0</v>
      </c>
      <c r="S159" s="132">
        <f t="shared" si="752"/>
        <v>0</v>
      </c>
      <c r="T159" s="107"/>
      <c r="U159" s="141"/>
      <c r="V159" s="135">
        <f t="shared" si="753"/>
        <v>0</v>
      </c>
      <c r="W159" s="135">
        <f t="shared" si="754"/>
        <v>0</v>
      </c>
      <c r="X159" s="135">
        <f t="shared" si="754"/>
        <v>480</v>
      </c>
      <c r="Y159" s="153">
        <f t="shared" si="755"/>
        <v>480</v>
      </c>
      <c r="Z159" s="154"/>
      <c r="AA159" s="513"/>
      <c r="AB159" s="155">
        <f t="shared" si="756"/>
        <v>480</v>
      </c>
      <c r="AD159" s="156"/>
      <c r="AE159" s="157">
        <f t="shared" si="679"/>
        <v>0</v>
      </c>
      <c r="AF159" s="156"/>
      <c r="AG159" s="157">
        <f t="shared" si="680"/>
        <v>480</v>
      </c>
      <c r="AI159" s="195">
        <f t="shared" si="701"/>
        <v>145</v>
      </c>
      <c r="AJ159" s="211" t="s">
        <v>236</v>
      </c>
      <c r="AK159" s="212"/>
      <c r="AL159" s="213"/>
      <c r="AM159" s="205"/>
      <c r="AN159" s="214"/>
      <c r="AO159" s="104">
        <f t="shared" si="757"/>
        <v>89</v>
      </c>
      <c r="AP159" s="105">
        <f t="shared" si="758"/>
        <v>42582</v>
      </c>
      <c r="AQ159" s="106">
        <f t="shared" si="759"/>
        <v>480</v>
      </c>
      <c r="AR159" s="135">
        <f t="shared" si="726"/>
        <v>480</v>
      </c>
      <c r="AS159" s="248">
        <f t="shared" si="760"/>
        <v>0</v>
      </c>
      <c r="AT159" s="249">
        <f t="shared" si="761"/>
        <v>0</v>
      </c>
      <c r="AU159" s="250">
        <f t="shared" si="762"/>
        <v>0</v>
      </c>
      <c r="AV159" s="251">
        <f t="shared" si="769"/>
        <v>480</v>
      </c>
      <c r="AW159" s="154">
        <f t="shared" si="769"/>
        <v>0</v>
      </c>
      <c r="AX159" s="155">
        <f t="shared" si="731"/>
        <v>480</v>
      </c>
      <c r="AZ159" s="195">
        <f t="shared" si="407"/>
        <v>145</v>
      </c>
      <c r="BA159" s="211" t="str">
        <f t="shared" si="736"/>
        <v>SOMESAN 3 VICTORIEI</v>
      </c>
      <c r="BB159" s="269"/>
      <c r="BC159" s="269"/>
      <c r="BD159" s="270"/>
      <c r="BE159" s="290"/>
      <c r="BF159" s="291"/>
      <c r="BG159" s="104">
        <f t="shared" si="763"/>
        <v>89</v>
      </c>
      <c r="BH159" s="105">
        <f t="shared" si="764"/>
        <v>42582</v>
      </c>
      <c r="BI159" s="250">
        <f t="shared" si="765"/>
        <v>0</v>
      </c>
      <c r="BJ159" s="286">
        <f t="shared" si="766"/>
        <v>0</v>
      </c>
    </row>
    <row r="160" spans="1:62" s="6" customFormat="1" ht="14.25" customHeight="1">
      <c r="A160" s="54">
        <f t="shared" si="767"/>
        <v>146</v>
      </c>
      <c r="B160" s="47" t="str">
        <f t="shared" si="767"/>
        <v>TOTAL SOMESAN</v>
      </c>
      <c r="C160" s="66"/>
      <c r="D160" s="67"/>
      <c r="E160" s="50"/>
      <c r="F160" s="52">
        <f aca="true" t="shared" si="770" ref="F160:H160">SUM(F157:F159)</f>
        <v>0</v>
      </c>
      <c r="G160" s="52">
        <f t="shared" si="770"/>
        <v>4346.4</v>
      </c>
      <c r="H160" s="68">
        <f t="shared" si="770"/>
        <v>4346.4</v>
      </c>
      <c r="I160" s="102" t="str">
        <f t="shared" si="746"/>
        <v>OK</v>
      </c>
      <c r="J160" s="108">
        <f t="shared" si="578"/>
        <v>146</v>
      </c>
      <c r="K160" s="47" t="str">
        <f t="shared" si="768"/>
        <v>TOTAL SOMESAN</v>
      </c>
      <c r="L160" s="120"/>
      <c r="M160" s="121"/>
      <c r="N160" s="122">
        <f aca="true" t="shared" si="771" ref="N160:Z160">SUM(N157:N159)</f>
        <v>4346.4</v>
      </c>
      <c r="O160" s="122">
        <f t="shared" si="771"/>
        <v>0</v>
      </c>
      <c r="P160" s="122">
        <f t="shared" si="771"/>
        <v>0</v>
      </c>
      <c r="Q160" s="122">
        <f t="shared" si="771"/>
        <v>0</v>
      </c>
      <c r="R160" s="122">
        <f t="shared" si="771"/>
        <v>0</v>
      </c>
      <c r="S160" s="122">
        <f t="shared" si="771"/>
        <v>0</v>
      </c>
      <c r="T160" s="122">
        <f t="shared" si="771"/>
        <v>0</v>
      </c>
      <c r="U160" s="122">
        <f t="shared" si="771"/>
        <v>0</v>
      </c>
      <c r="V160" s="122">
        <f t="shared" si="771"/>
        <v>0</v>
      </c>
      <c r="W160" s="122">
        <f t="shared" si="771"/>
        <v>0</v>
      </c>
      <c r="X160" s="122">
        <f t="shared" si="771"/>
        <v>4346.4</v>
      </c>
      <c r="Y160" s="168">
        <f t="shared" si="771"/>
        <v>2119.2</v>
      </c>
      <c r="Z160" s="169">
        <f t="shared" si="771"/>
        <v>2227.2</v>
      </c>
      <c r="AA160" s="170"/>
      <c r="AB160" s="171">
        <f>SUM(AB157:AB159)</f>
        <v>4346.4</v>
      </c>
      <c r="AD160" s="156"/>
      <c r="AE160" s="157">
        <f t="shared" si="679"/>
        <v>0</v>
      </c>
      <c r="AF160" s="156"/>
      <c r="AG160" s="157">
        <f t="shared" si="680"/>
        <v>4346.4</v>
      </c>
      <c r="AI160" s="195">
        <f t="shared" si="701"/>
        <v>146</v>
      </c>
      <c r="AJ160" s="196" t="s">
        <v>237</v>
      </c>
      <c r="AK160" s="197"/>
      <c r="AL160" s="197"/>
      <c r="AM160" s="198"/>
      <c r="AN160" s="199"/>
      <c r="AO160" s="252"/>
      <c r="AP160" s="253"/>
      <c r="AQ160" s="254">
        <f aca="true" t="shared" si="772" ref="AQ160:AT160">SUM(AQ157:AQ159)</f>
        <v>4346.4</v>
      </c>
      <c r="AR160" s="254">
        <f t="shared" si="772"/>
        <v>4346.4</v>
      </c>
      <c r="AS160" s="254">
        <f t="shared" si="772"/>
        <v>0</v>
      </c>
      <c r="AT160" s="255">
        <f t="shared" si="772"/>
        <v>0</v>
      </c>
      <c r="AU160" s="256">
        <f t="shared" si="762"/>
        <v>2227.2</v>
      </c>
      <c r="AV160" s="257">
        <f t="shared" si="769"/>
        <v>2119.2</v>
      </c>
      <c r="AW160" s="266">
        <f t="shared" si="769"/>
        <v>2227.2</v>
      </c>
      <c r="AX160" s="267">
        <f>SUM(AX157:AX159)</f>
        <v>4346.4</v>
      </c>
      <c r="AZ160" s="195">
        <f aca="true" t="shared" si="773" ref="AZ160:AZ171">AI160</f>
        <v>146</v>
      </c>
      <c r="BA160" s="196" t="str">
        <f aca="true" t="shared" si="774" ref="BA160:BA171">AJ160</f>
        <v>TOTAL SOMESAN</v>
      </c>
      <c r="BB160" s="268"/>
      <c r="BC160" s="268"/>
      <c r="BD160" s="268"/>
      <c r="BE160" s="287"/>
      <c r="BF160" s="288"/>
      <c r="BG160" s="252"/>
      <c r="BH160" s="253"/>
      <c r="BI160" s="256">
        <f t="shared" si="765"/>
        <v>2227.2</v>
      </c>
      <c r="BJ160" s="289">
        <f t="shared" si="766"/>
        <v>2227.2</v>
      </c>
    </row>
    <row r="161" spans="1:62" s="5" customFormat="1" ht="12.75">
      <c r="A161" s="54">
        <f t="shared" si="767"/>
        <v>147</v>
      </c>
      <c r="B161" s="42" t="str">
        <f t="shared" si="767"/>
        <v>TEDANA FARM SIGHET</v>
      </c>
      <c r="C161" s="69" t="s">
        <v>238</v>
      </c>
      <c r="D161" s="69">
        <v>410</v>
      </c>
      <c r="E161" s="70">
        <v>42582</v>
      </c>
      <c r="F161" s="71"/>
      <c r="G161" s="72">
        <v>720</v>
      </c>
      <c r="H161" s="46">
        <f aca="true" t="shared" si="775" ref="H161:H165">F161+G161</f>
        <v>720</v>
      </c>
      <c r="I161" s="102" t="str">
        <f t="shared" si="746"/>
        <v>OK</v>
      </c>
      <c r="J161" s="108">
        <f t="shared" si="578"/>
        <v>147</v>
      </c>
      <c r="K161" s="55" t="str">
        <f t="shared" si="768"/>
        <v>TEDANA FARM SIGHET</v>
      </c>
      <c r="L161" s="328">
        <f aca="true" t="shared" si="776" ref="L161:L165">D161</f>
        <v>410</v>
      </c>
      <c r="M161" s="329">
        <f aca="true" t="shared" si="777" ref="M161:M165">IF(E161=0,"0",E161)</f>
        <v>42582</v>
      </c>
      <c r="N161" s="330">
        <f aca="true" t="shared" si="778" ref="N161:N165">H161</f>
        <v>720</v>
      </c>
      <c r="O161" s="331"/>
      <c r="P161" s="331"/>
      <c r="Q161" s="337">
        <f aca="true" t="shared" si="779" ref="Q161:Q165">IF(F161-O161-T161-AE161&gt;0,F161-O161-T161-AE161,0)</f>
        <v>0</v>
      </c>
      <c r="R161" s="337">
        <f aca="true" t="shared" si="780" ref="R161:R165">IF(G161-P161-U161-AG161&gt;0,G161-P161-U161-AG161,0)</f>
        <v>0</v>
      </c>
      <c r="S161" s="337">
        <f aca="true" t="shared" si="781" ref="S161:S165">Q161+R161</f>
        <v>0</v>
      </c>
      <c r="T161" s="331"/>
      <c r="U161" s="140"/>
      <c r="V161" s="338">
        <f aca="true" t="shared" si="782" ref="V161:V165">T161+U161</f>
        <v>0</v>
      </c>
      <c r="W161" s="338">
        <f aca="true" t="shared" si="783" ref="W161:W165">F161-O161-Q161-T161</f>
        <v>0</v>
      </c>
      <c r="X161" s="338">
        <f aca="true" t="shared" si="784" ref="X161:X165">G161-P161-R161-U161</f>
        <v>720</v>
      </c>
      <c r="Y161" s="344">
        <f aca="true" t="shared" si="785" ref="Y161:Y165">AB161-Z161</f>
        <v>720</v>
      </c>
      <c r="Z161" s="345"/>
      <c r="AA161" s="346"/>
      <c r="AB161" s="347">
        <f aca="true" t="shared" si="786" ref="AB161:AB165">W161+X161</f>
        <v>720</v>
      </c>
      <c r="AD161" s="156"/>
      <c r="AE161" s="157">
        <f t="shared" si="679"/>
        <v>0</v>
      </c>
      <c r="AF161" s="156"/>
      <c r="AG161" s="157">
        <f t="shared" si="680"/>
        <v>720</v>
      </c>
      <c r="AI161" s="195">
        <f t="shared" si="701"/>
        <v>147</v>
      </c>
      <c r="AJ161" s="216" t="s">
        <v>239</v>
      </c>
      <c r="AK161" s="212"/>
      <c r="AL161" s="213"/>
      <c r="AM161" s="205"/>
      <c r="AN161" s="214"/>
      <c r="AO161" s="104">
        <f aca="true" t="shared" si="787" ref="AO161:AO165">L161</f>
        <v>410</v>
      </c>
      <c r="AP161" s="105">
        <f aca="true" t="shared" si="788" ref="AP161:AP165">IF(M161=0,"0",M161)</f>
        <v>42582</v>
      </c>
      <c r="AQ161" s="106">
        <f aca="true" t="shared" si="789" ref="AQ161:AQ165">N161</f>
        <v>720</v>
      </c>
      <c r="AR161" s="135">
        <f aca="true" t="shared" si="790" ref="AR161:AR170">AQ161-AS161</f>
        <v>720</v>
      </c>
      <c r="AS161" s="248">
        <f aca="true" t="shared" si="791" ref="AS161:AS165">V161</f>
        <v>0</v>
      </c>
      <c r="AT161" s="249">
        <f aca="true" t="shared" si="792" ref="AT161:AT165">O161+P161+S161</f>
        <v>0</v>
      </c>
      <c r="AU161" s="250">
        <f t="shared" si="762"/>
        <v>0</v>
      </c>
      <c r="AV161" s="251">
        <f t="shared" si="769"/>
        <v>720</v>
      </c>
      <c r="AW161" s="154">
        <f t="shared" si="769"/>
        <v>0</v>
      </c>
      <c r="AX161" s="155">
        <f aca="true" t="shared" si="793" ref="AX161:AX170">AR161-AT161</f>
        <v>720</v>
      </c>
      <c r="AZ161" s="195">
        <f t="shared" si="773"/>
        <v>147</v>
      </c>
      <c r="BA161" s="191" t="str">
        <f t="shared" si="774"/>
        <v>TEDANA FARM SIGHET</v>
      </c>
      <c r="BB161" s="265"/>
      <c r="BC161" s="265"/>
      <c r="BD161" s="265"/>
      <c r="BE161" s="284"/>
      <c r="BF161" s="291"/>
      <c r="BG161" s="104">
        <f aca="true" t="shared" si="794" ref="BG161:BG165">D161</f>
        <v>410</v>
      </c>
      <c r="BH161" s="105">
        <f aca="true" t="shared" si="795" ref="BH161:BH165">IF(E161=0,"0",E161)</f>
        <v>42582</v>
      </c>
      <c r="BI161" s="250">
        <f t="shared" si="765"/>
        <v>0</v>
      </c>
      <c r="BJ161" s="286">
        <f t="shared" si="766"/>
        <v>0</v>
      </c>
    </row>
    <row r="162" spans="1:62" s="5" customFormat="1" ht="12.75">
      <c r="A162" s="54">
        <f t="shared" si="767"/>
        <v>148</v>
      </c>
      <c r="B162" s="42" t="str">
        <f t="shared" si="767"/>
        <v>TEDANA FARM SIGHET</v>
      </c>
      <c r="C162" s="61"/>
      <c r="D162" s="61"/>
      <c r="E162" s="62"/>
      <c r="F162" s="63"/>
      <c r="G162" s="64"/>
      <c r="H162" s="46">
        <f t="shared" si="775"/>
        <v>0</v>
      </c>
      <c r="I162" s="102" t="str">
        <f t="shared" si="746"/>
        <v>OK</v>
      </c>
      <c r="J162" s="108">
        <f t="shared" si="578"/>
        <v>148</v>
      </c>
      <c r="K162" s="42" t="str">
        <f t="shared" si="768"/>
        <v>TEDANA FARM SIGHET</v>
      </c>
      <c r="L162" s="104">
        <f t="shared" si="776"/>
        <v>0</v>
      </c>
      <c r="M162" s="105" t="str">
        <f t="shared" si="777"/>
        <v>0</v>
      </c>
      <c r="N162" s="106">
        <f t="shared" si="778"/>
        <v>0</v>
      </c>
      <c r="O162" s="107"/>
      <c r="P162" s="107"/>
      <c r="Q162" s="132">
        <f t="shared" si="779"/>
        <v>0</v>
      </c>
      <c r="R162" s="132">
        <f t="shared" si="780"/>
        <v>0</v>
      </c>
      <c r="S162" s="132">
        <f t="shared" si="781"/>
        <v>0</v>
      </c>
      <c r="T162" s="107"/>
      <c r="U162" s="141"/>
      <c r="V162" s="135">
        <f t="shared" si="782"/>
        <v>0</v>
      </c>
      <c r="W162" s="135">
        <f t="shared" si="783"/>
        <v>0</v>
      </c>
      <c r="X162" s="135">
        <f t="shared" si="784"/>
        <v>0</v>
      </c>
      <c r="Y162" s="153">
        <f t="shared" si="785"/>
        <v>0</v>
      </c>
      <c r="Z162" s="154"/>
      <c r="AA162" s="167"/>
      <c r="AB162" s="155">
        <f t="shared" si="786"/>
        <v>0</v>
      </c>
      <c r="AD162" s="156"/>
      <c r="AE162" s="157">
        <f t="shared" si="679"/>
        <v>0</v>
      </c>
      <c r="AF162" s="156"/>
      <c r="AG162" s="157">
        <f t="shared" si="680"/>
        <v>0</v>
      </c>
      <c r="AI162" s="195">
        <f t="shared" si="701"/>
        <v>148</v>
      </c>
      <c r="AJ162" s="216" t="s">
        <v>239</v>
      </c>
      <c r="AK162" s="212"/>
      <c r="AL162" s="213"/>
      <c r="AM162" s="205"/>
      <c r="AN162" s="214"/>
      <c r="AO162" s="104">
        <f t="shared" si="787"/>
        <v>0</v>
      </c>
      <c r="AP162" s="105" t="str">
        <f t="shared" si="788"/>
        <v>0</v>
      </c>
      <c r="AQ162" s="106">
        <f t="shared" si="789"/>
        <v>0</v>
      </c>
      <c r="AR162" s="135">
        <f t="shared" si="790"/>
        <v>0</v>
      </c>
      <c r="AS162" s="248">
        <f t="shared" si="791"/>
        <v>0</v>
      </c>
      <c r="AT162" s="249">
        <f t="shared" si="792"/>
        <v>0</v>
      </c>
      <c r="AU162" s="250">
        <f t="shared" si="762"/>
        <v>0</v>
      </c>
      <c r="AV162" s="251">
        <f t="shared" si="769"/>
        <v>0</v>
      </c>
      <c r="AW162" s="154">
        <f t="shared" si="769"/>
        <v>0</v>
      </c>
      <c r="AX162" s="155">
        <f t="shared" si="793"/>
        <v>0</v>
      </c>
      <c r="AZ162" s="195">
        <f t="shared" si="773"/>
        <v>148</v>
      </c>
      <c r="BA162" s="191" t="str">
        <f t="shared" si="774"/>
        <v>TEDANA FARM SIGHET</v>
      </c>
      <c r="BB162" s="265"/>
      <c r="BC162" s="265"/>
      <c r="BD162" s="265"/>
      <c r="BE162" s="284"/>
      <c r="BF162" s="291"/>
      <c r="BG162" s="104">
        <f t="shared" si="794"/>
        <v>0</v>
      </c>
      <c r="BH162" s="105" t="str">
        <f t="shared" si="795"/>
        <v>0</v>
      </c>
      <c r="BI162" s="250">
        <f t="shared" si="765"/>
        <v>0</v>
      </c>
      <c r="BJ162" s="286">
        <f t="shared" si="766"/>
        <v>0</v>
      </c>
    </row>
    <row r="163" spans="1:62" s="6" customFormat="1" ht="14.25" customHeight="1">
      <c r="A163" s="54">
        <f t="shared" si="767"/>
        <v>149</v>
      </c>
      <c r="B163" s="47" t="str">
        <f t="shared" si="767"/>
        <v>TOTAL TEDANA</v>
      </c>
      <c r="C163" s="48"/>
      <c r="D163" s="49"/>
      <c r="E163" s="50"/>
      <c r="F163" s="51">
        <f aca="true" t="shared" si="796" ref="F163:H163">SUM(F161:F162)</f>
        <v>0</v>
      </c>
      <c r="G163" s="52">
        <f t="shared" si="796"/>
        <v>720</v>
      </c>
      <c r="H163" s="53">
        <f t="shared" si="796"/>
        <v>720</v>
      </c>
      <c r="I163" s="102" t="str">
        <f t="shared" si="746"/>
        <v>OK</v>
      </c>
      <c r="J163" s="108">
        <f t="shared" si="578"/>
        <v>149</v>
      </c>
      <c r="K163" s="109" t="str">
        <f t="shared" si="768"/>
        <v>TOTAL TEDANA</v>
      </c>
      <c r="L163" s="110"/>
      <c r="M163" s="111"/>
      <c r="N163" s="112">
        <f aca="true" t="shared" si="797" ref="N163:Z163">SUM(N161:N162)</f>
        <v>720</v>
      </c>
      <c r="O163" s="112">
        <f t="shared" si="797"/>
        <v>0</v>
      </c>
      <c r="P163" s="112">
        <f t="shared" si="797"/>
        <v>0</v>
      </c>
      <c r="Q163" s="112">
        <f t="shared" si="797"/>
        <v>0</v>
      </c>
      <c r="R163" s="112">
        <f t="shared" si="797"/>
        <v>0</v>
      </c>
      <c r="S163" s="112">
        <f t="shared" si="797"/>
        <v>0</v>
      </c>
      <c r="T163" s="112">
        <f t="shared" si="797"/>
        <v>0</v>
      </c>
      <c r="U163" s="112">
        <f t="shared" si="797"/>
        <v>0</v>
      </c>
      <c r="V163" s="112">
        <f t="shared" si="797"/>
        <v>0</v>
      </c>
      <c r="W163" s="112">
        <f t="shared" si="797"/>
        <v>0</v>
      </c>
      <c r="X163" s="112">
        <f t="shared" si="797"/>
        <v>720</v>
      </c>
      <c r="Y163" s="159">
        <f t="shared" si="797"/>
        <v>720</v>
      </c>
      <c r="Z163" s="160">
        <f t="shared" si="797"/>
        <v>0</v>
      </c>
      <c r="AA163" s="161"/>
      <c r="AB163" s="162">
        <f>SUM(AB161:AB162)</f>
        <v>720</v>
      </c>
      <c r="AD163" s="156"/>
      <c r="AE163" s="157">
        <f t="shared" si="679"/>
        <v>0</v>
      </c>
      <c r="AF163" s="156"/>
      <c r="AG163" s="157">
        <f t="shared" si="680"/>
        <v>720</v>
      </c>
      <c r="AI163" s="195">
        <f t="shared" si="701"/>
        <v>149</v>
      </c>
      <c r="AJ163" s="206" t="s">
        <v>240</v>
      </c>
      <c r="AK163" s="207"/>
      <c r="AL163" s="208"/>
      <c r="AM163" s="209"/>
      <c r="AN163" s="210"/>
      <c r="AO163" s="252"/>
      <c r="AP163" s="253"/>
      <c r="AQ163" s="254">
        <f aca="true" t="shared" si="798" ref="AQ163:AT163">SUM(AQ161:AQ162)</f>
        <v>720</v>
      </c>
      <c r="AR163" s="254">
        <f t="shared" si="790"/>
        <v>720</v>
      </c>
      <c r="AS163" s="254">
        <f t="shared" si="798"/>
        <v>0</v>
      </c>
      <c r="AT163" s="255">
        <f t="shared" si="798"/>
        <v>0</v>
      </c>
      <c r="AU163" s="256">
        <f t="shared" si="762"/>
        <v>0</v>
      </c>
      <c r="AV163" s="257">
        <f t="shared" si="769"/>
        <v>720</v>
      </c>
      <c r="AW163" s="610">
        <f t="shared" si="769"/>
        <v>0</v>
      </c>
      <c r="AX163" s="611">
        <f t="shared" si="793"/>
        <v>720</v>
      </c>
      <c r="AZ163" s="195">
        <f t="shared" si="773"/>
        <v>149</v>
      </c>
      <c r="BA163" s="196" t="str">
        <f t="shared" si="774"/>
        <v>TOTAL TEDANA</v>
      </c>
      <c r="BB163" s="268"/>
      <c r="BC163" s="268"/>
      <c r="BD163" s="268"/>
      <c r="BE163" s="287"/>
      <c r="BF163" s="288"/>
      <c r="BG163" s="252"/>
      <c r="BH163" s="253"/>
      <c r="BI163" s="256">
        <f aca="true" t="shared" si="799" ref="BI163:BI171">BJ163</f>
        <v>0</v>
      </c>
      <c r="BJ163" s="289">
        <f t="shared" si="766"/>
        <v>0</v>
      </c>
    </row>
    <row r="164" spans="1:62" s="5" customFormat="1" ht="12.75">
      <c r="A164" s="54">
        <f aca="true" t="shared" si="800" ref="A164:B166">AI164</f>
        <v>150</v>
      </c>
      <c r="B164" s="42" t="str">
        <f t="shared" si="800"/>
        <v>THEA FARM BM</v>
      </c>
      <c r="C164" s="56" t="s">
        <v>241</v>
      </c>
      <c r="D164" s="56">
        <v>1501</v>
      </c>
      <c r="E164" s="57">
        <v>42582</v>
      </c>
      <c r="F164" s="58"/>
      <c r="G164" s="59">
        <v>240</v>
      </c>
      <c r="H164" s="46">
        <f t="shared" si="775"/>
        <v>240</v>
      </c>
      <c r="I164" s="102" t="str">
        <f t="shared" si="746"/>
        <v>OK</v>
      </c>
      <c r="J164" s="108">
        <f aca="true" t="shared" si="801" ref="J164:K166">AI164</f>
        <v>150</v>
      </c>
      <c r="K164" s="37" t="str">
        <f t="shared" si="801"/>
        <v>THEA FARM BM</v>
      </c>
      <c r="L164" s="123">
        <f t="shared" si="776"/>
        <v>1501</v>
      </c>
      <c r="M164" s="124">
        <f t="shared" si="777"/>
        <v>42582</v>
      </c>
      <c r="N164" s="125">
        <f t="shared" si="778"/>
        <v>240</v>
      </c>
      <c r="O164" s="116"/>
      <c r="P164" s="116"/>
      <c r="Q164" s="136">
        <f t="shared" si="779"/>
        <v>0</v>
      </c>
      <c r="R164" s="136">
        <f t="shared" si="780"/>
        <v>0</v>
      </c>
      <c r="S164" s="136">
        <f t="shared" si="781"/>
        <v>0</v>
      </c>
      <c r="T164" s="116"/>
      <c r="U164" s="497"/>
      <c r="V164" s="139">
        <f t="shared" si="782"/>
        <v>0</v>
      </c>
      <c r="W164" s="139">
        <f t="shared" si="783"/>
        <v>0</v>
      </c>
      <c r="X164" s="139">
        <f t="shared" si="784"/>
        <v>240</v>
      </c>
      <c r="Y164" s="163">
        <f t="shared" si="785"/>
        <v>240</v>
      </c>
      <c r="Z164" s="164"/>
      <c r="AA164" s="165"/>
      <c r="AB164" s="166">
        <f t="shared" si="786"/>
        <v>240</v>
      </c>
      <c r="AD164" s="156"/>
      <c r="AE164" s="157">
        <f aca="true" t="shared" si="802" ref="AE164:AE174">F164</f>
        <v>0</v>
      </c>
      <c r="AF164" s="156"/>
      <c r="AG164" s="157">
        <f aca="true" t="shared" si="803" ref="AG164:AG174">G164</f>
        <v>240</v>
      </c>
      <c r="AI164" s="195">
        <f t="shared" si="701"/>
        <v>150</v>
      </c>
      <c r="AJ164" s="216" t="s">
        <v>242</v>
      </c>
      <c r="AK164" s="212"/>
      <c r="AL164" s="213"/>
      <c r="AM164" s="205"/>
      <c r="AN164" s="214"/>
      <c r="AO164" s="104">
        <f t="shared" si="787"/>
        <v>1501</v>
      </c>
      <c r="AP164" s="105">
        <f t="shared" si="788"/>
        <v>42582</v>
      </c>
      <c r="AQ164" s="106">
        <f t="shared" si="789"/>
        <v>240</v>
      </c>
      <c r="AR164" s="135">
        <f t="shared" si="790"/>
        <v>240</v>
      </c>
      <c r="AS164" s="248">
        <f t="shared" si="791"/>
        <v>0</v>
      </c>
      <c r="AT164" s="249">
        <f t="shared" si="792"/>
        <v>0</v>
      </c>
      <c r="AU164" s="250">
        <f aca="true" t="shared" si="804" ref="AU164:AU171">Z164</f>
        <v>0</v>
      </c>
      <c r="AV164" s="251">
        <f aca="true" t="shared" si="805" ref="AV164:AW166">Y164</f>
        <v>240</v>
      </c>
      <c r="AW164" s="154">
        <f t="shared" si="805"/>
        <v>0</v>
      </c>
      <c r="AX164" s="155">
        <f t="shared" si="793"/>
        <v>240</v>
      </c>
      <c r="AZ164" s="195">
        <f aca="true" t="shared" si="806" ref="AZ164:BA166">AI164</f>
        <v>150</v>
      </c>
      <c r="BA164" s="191" t="str">
        <f t="shared" si="806"/>
        <v>THEA FARM BM</v>
      </c>
      <c r="BB164" s="265"/>
      <c r="BC164" s="265"/>
      <c r="BD164" s="265"/>
      <c r="BE164" s="284"/>
      <c r="BF164" s="291"/>
      <c r="BG164" s="104">
        <f t="shared" si="794"/>
        <v>1501</v>
      </c>
      <c r="BH164" s="105">
        <f t="shared" si="795"/>
        <v>42582</v>
      </c>
      <c r="BI164" s="250">
        <f t="shared" si="799"/>
        <v>0</v>
      </c>
      <c r="BJ164" s="286">
        <f aca="true" t="shared" si="807" ref="BJ164:BJ171">Z164</f>
        <v>0</v>
      </c>
    </row>
    <row r="165" spans="1:62" s="5" customFormat="1" ht="12.75">
      <c r="A165" s="54">
        <f t="shared" si="800"/>
        <v>151</v>
      </c>
      <c r="B165" s="42" t="str">
        <f t="shared" si="800"/>
        <v>THEA FARM FERSIG</v>
      </c>
      <c r="C165" s="61" t="s">
        <v>241</v>
      </c>
      <c r="D165" s="61">
        <v>1505</v>
      </c>
      <c r="E165" s="62">
        <v>42582</v>
      </c>
      <c r="F165" s="63"/>
      <c r="G165" s="64">
        <v>120</v>
      </c>
      <c r="H165" s="46">
        <f t="shared" si="775"/>
        <v>120</v>
      </c>
      <c r="I165" s="102" t="str">
        <f t="shared" si="746"/>
        <v>OK</v>
      </c>
      <c r="J165" s="108">
        <f t="shared" si="801"/>
        <v>151</v>
      </c>
      <c r="K165" s="42" t="str">
        <f t="shared" si="801"/>
        <v>THEA FARM FERSIG</v>
      </c>
      <c r="L165" s="104">
        <f t="shared" si="776"/>
        <v>1505</v>
      </c>
      <c r="M165" s="105">
        <f t="shared" si="777"/>
        <v>42582</v>
      </c>
      <c r="N165" s="106">
        <f t="shared" si="778"/>
        <v>120</v>
      </c>
      <c r="O165" s="107"/>
      <c r="P165" s="107"/>
      <c r="Q165" s="132">
        <f t="shared" si="779"/>
        <v>0</v>
      </c>
      <c r="R165" s="132">
        <f t="shared" si="780"/>
        <v>0</v>
      </c>
      <c r="S165" s="132">
        <f t="shared" si="781"/>
        <v>0</v>
      </c>
      <c r="T165" s="107"/>
      <c r="U165" s="141"/>
      <c r="V165" s="135">
        <f t="shared" si="782"/>
        <v>0</v>
      </c>
      <c r="W165" s="135">
        <f t="shared" si="783"/>
        <v>0</v>
      </c>
      <c r="X165" s="135">
        <f t="shared" si="784"/>
        <v>120</v>
      </c>
      <c r="Y165" s="153">
        <f t="shared" si="785"/>
        <v>120</v>
      </c>
      <c r="Z165" s="154"/>
      <c r="AA165" s="167"/>
      <c r="AB165" s="155">
        <f t="shared" si="786"/>
        <v>120</v>
      </c>
      <c r="AD165" s="156"/>
      <c r="AE165" s="157">
        <f t="shared" si="802"/>
        <v>0</v>
      </c>
      <c r="AF165" s="156"/>
      <c r="AG165" s="157">
        <f t="shared" si="803"/>
        <v>120</v>
      </c>
      <c r="AI165" s="195">
        <f t="shared" si="701"/>
        <v>151</v>
      </c>
      <c r="AJ165" s="216" t="s">
        <v>243</v>
      </c>
      <c r="AK165" s="212"/>
      <c r="AL165" s="213"/>
      <c r="AM165" s="205"/>
      <c r="AN165" s="214"/>
      <c r="AO165" s="104">
        <f t="shared" si="787"/>
        <v>1505</v>
      </c>
      <c r="AP165" s="105">
        <f t="shared" si="788"/>
        <v>42582</v>
      </c>
      <c r="AQ165" s="106">
        <f t="shared" si="789"/>
        <v>120</v>
      </c>
      <c r="AR165" s="135">
        <f t="shared" si="790"/>
        <v>120</v>
      </c>
      <c r="AS165" s="248">
        <f t="shared" si="791"/>
        <v>0</v>
      </c>
      <c r="AT165" s="249">
        <f t="shared" si="792"/>
        <v>0</v>
      </c>
      <c r="AU165" s="250">
        <f t="shared" si="804"/>
        <v>0</v>
      </c>
      <c r="AV165" s="251">
        <f t="shared" si="805"/>
        <v>120</v>
      </c>
      <c r="AW165" s="154">
        <f t="shared" si="805"/>
        <v>0</v>
      </c>
      <c r="AX165" s="155">
        <f t="shared" si="793"/>
        <v>120</v>
      </c>
      <c r="AZ165" s="195">
        <f t="shared" si="806"/>
        <v>151</v>
      </c>
      <c r="BA165" s="191" t="str">
        <f t="shared" si="806"/>
        <v>THEA FARM FERSIG</v>
      </c>
      <c r="BB165" s="265"/>
      <c r="BC165" s="265"/>
      <c r="BD165" s="265"/>
      <c r="BE165" s="284"/>
      <c r="BF165" s="291"/>
      <c r="BG165" s="104">
        <f t="shared" si="794"/>
        <v>1505</v>
      </c>
      <c r="BH165" s="105">
        <f t="shared" si="795"/>
        <v>42582</v>
      </c>
      <c r="BI165" s="250">
        <f t="shared" si="799"/>
        <v>0</v>
      </c>
      <c r="BJ165" s="286">
        <f t="shared" si="807"/>
        <v>0</v>
      </c>
    </row>
    <row r="166" spans="1:62" s="6" customFormat="1" ht="14.25" customHeight="1">
      <c r="A166" s="54">
        <f t="shared" si="800"/>
        <v>152</v>
      </c>
      <c r="B166" s="47" t="str">
        <f t="shared" si="800"/>
        <v>TOTAL OMA CONSTRUCT</v>
      </c>
      <c r="C166" s="48"/>
      <c r="D166" s="49"/>
      <c r="E166" s="50"/>
      <c r="F166" s="51">
        <f aca="true" t="shared" si="808" ref="F166:H166">SUM(F164:F165)</f>
        <v>0</v>
      </c>
      <c r="G166" s="52">
        <f t="shared" si="808"/>
        <v>360</v>
      </c>
      <c r="H166" s="53">
        <f t="shared" si="808"/>
        <v>360</v>
      </c>
      <c r="I166" s="102" t="str">
        <f t="shared" si="746"/>
        <v>OK</v>
      </c>
      <c r="J166" s="108">
        <f t="shared" si="801"/>
        <v>152</v>
      </c>
      <c r="K166" s="47" t="str">
        <f t="shared" si="801"/>
        <v>TOTAL OMA CONSTRUCT</v>
      </c>
      <c r="L166" s="120"/>
      <c r="M166" s="121"/>
      <c r="N166" s="122">
        <f aca="true" t="shared" si="809" ref="N166:Z166">SUM(N164:N165)</f>
        <v>360</v>
      </c>
      <c r="O166" s="122">
        <f t="shared" si="809"/>
        <v>0</v>
      </c>
      <c r="P166" s="122">
        <f t="shared" si="809"/>
        <v>0</v>
      </c>
      <c r="Q166" s="122">
        <f t="shared" si="809"/>
        <v>0</v>
      </c>
      <c r="R166" s="122">
        <f t="shared" si="809"/>
        <v>0</v>
      </c>
      <c r="S166" s="122">
        <f t="shared" si="809"/>
        <v>0</v>
      </c>
      <c r="T166" s="122">
        <f t="shared" si="809"/>
        <v>0</v>
      </c>
      <c r="U166" s="122">
        <f t="shared" si="809"/>
        <v>0</v>
      </c>
      <c r="V166" s="122">
        <f t="shared" si="809"/>
        <v>0</v>
      </c>
      <c r="W166" s="122">
        <f t="shared" si="809"/>
        <v>0</v>
      </c>
      <c r="X166" s="122">
        <f t="shared" si="809"/>
        <v>360</v>
      </c>
      <c r="Y166" s="168">
        <f t="shared" si="809"/>
        <v>360</v>
      </c>
      <c r="Z166" s="169">
        <f t="shared" si="809"/>
        <v>0</v>
      </c>
      <c r="AA166" s="170"/>
      <c r="AB166" s="171">
        <f>SUM(AB164:AB165)</f>
        <v>360</v>
      </c>
      <c r="AD166" s="156"/>
      <c r="AE166" s="157">
        <f t="shared" si="802"/>
        <v>0</v>
      </c>
      <c r="AF166" s="156"/>
      <c r="AG166" s="157">
        <f t="shared" si="803"/>
        <v>360</v>
      </c>
      <c r="AI166" s="195">
        <f t="shared" si="701"/>
        <v>152</v>
      </c>
      <c r="AJ166" s="206" t="s">
        <v>244</v>
      </c>
      <c r="AK166" s="207"/>
      <c r="AL166" s="208"/>
      <c r="AM166" s="209"/>
      <c r="AN166" s="210"/>
      <c r="AO166" s="252"/>
      <c r="AP166" s="253"/>
      <c r="AQ166" s="254">
        <f aca="true" t="shared" si="810" ref="AQ166:AT166">SUM(AQ164:AQ165)</f>
        <v>360</v>
      </c>
      <c r="AR166" s="254">
        <f t="shared" si="790"/>
        <v>360</v>
      </c>
      <c r="AS166" s="254">
        <f t="shared" si="810"/>
        <v>0</v>
      </c>
      <c r="AT166" s="255">
        <f t="shared" si="810"/>
        <v>0</v>
      </c>
      <c r="AU166" s="256">
        <f t="shared" si="804"/>
        <v>0</v>
      </c>
      <c r="AV166" s="257">
        <f t="shared" si="805"/>
        <v>360</v>
      </c>
      <c r="AW166" s="610">
        <f t="shared" si="805"/>
        <v>0</v>
      </c>
      <c r="AX166" s="611">
        <f t="shared" si="793"/>
        <v>360</v>
      </c>
      <c r="AZ166" s="195">
        <f t="shared" si="806"/>
        <v>152</v>
      </c>
      <c r="BA166" s="196" t="str">
        <f t="shared" si="806"/>
        <v>TOTAL OMA CONSTRUCT</v>
      </c>
      <c r="BB166" s="268"/>
      <c r="BC166" s="268"/>
      <c r="BD166" s="268"/>
      <c r="BE166" s="287"/>
      <c r="BF166" s="288"/>
      <c r="BG166" s="252"/>
      <c r="BH166" s="253"/>
      <c r="BI166" s="256">
        <f t="shared" si="799"/>
        <v>0</v>
      </c>
      <c r="BJ166" s="289">
        <f t="shared" si="807"/>
        <v>0</v>
      </c>
    </row>
    <row r="167" spans="1:62" s="5" customFormat="1" ht="12.75">
      <c r="A167" s="54">
        <f aca="true" t="shared" si="811" ref="A167:B175">AI167</f>
        <v>153</v>
      </c>
      <c r="B167" s="42" t="str">
        <f t="shared" si="811"/>
        <v>UNICA BORSA</v>
      </c>
      <c r="C167" s="69" t="s">
        <v>200</v>
      </c>
      <c r="D167" s="69">
        <v>481</v>
      </c>
      <c r="E167" s="70">
        <v>42582</v>
      </c>
      <c r="F167" s="72"/>
      <c r="G167" s="72">
        <v>840</v>
      </c>
      <c r="H167" s="65">
        <f aca="true" t="shared" si="812" ref="H167:H170">F167+G167</f>
        <v>840</v>
      </c>
      <c r="I167" s="102" t="str">
        <f aca="true" t="shared" si="813" ref="I167:I175">IF(H167=N167,"OK","ATENTIE")</f>
        <v>OK</v>
      </c>
      <c r="J167" s="108">
        <f t="shared" si="578"/>
        <v>153</v>
      </c>
      <c r="K167" s="37" t="str">
        <f aca="true" t="shared" si="814" ref="K167:K175">AJ167</f>
        <v>UNICA BORSA</v>
      </c>
      <c r="L167" s="123">
        <f aca="true" t="shared" si="815" ref="L167:L170">D167</f>
        <v>481</v>
      </c>
      <c r="M167" s="124">
        <f aca="true" t="shared" si="816" ref="M167:M170">IF(E167=0,"0",E167)</f>
        <v>42582</v>
      </c>
      <c r="N167" s="125">
        <f aca="true" t="shared" si="817" ref="N167:N170">H167</f>
        <v>840</v>
      </c>
      <c r="O167" s="116"/>
      <c r="P167" s="116"/>
      <c r="Q167" s="136">
        <f aca="true" t="shared" si="818" ref="Q167:Q170">IF(F167-O167-T167-AE167&gt;0,F167-O167-T167-AE167,0)</f>
        <v>0</v>
      </c>
      <c r="R167" s="136">
        <f aca="true" t="shared" si="819" ref="R167:R170">IF(G167-P167-U167-AG167&gt;0,G167-P167-U167-AG167,0)</f>
        <v>0</v>
      </c>
      <c r="S167" s="136">
        <f aca="true" t="shared" si="820" ref="S167:S170">Q167+R167</f>
        <v>0</v>
      </c>
      <c r="T167" s="116"/>
      <c r="U167" s="497"/>
      <c r="V167" s="139">
        <f aca="true" t="shared" si="821" ref="V167:V170">T167+U167</f>
        <v>0</v>
      </c>
      <c r="W167" s="139">
        <f aca="true" t="shared" si="822" ref="W167:X170">F167-O167-Q167-T167</f>
        <v>0</v>
      </c>
      <c r="X167" s="139">
        <f t="shared" si="822"/>
        <v>840</v>
      </c>
      <c r="Y167" s="163">
        <f aca="true" t="shared" si="823" ref="Y167:Y170">AB167-Z167</f>
        <v>840</v>
      </c>
      <c r="Z167" s="378"/>
      <c r="AA167" s="514"/>
      <c r="AB167" s="515">
        <f aca="true" t="shared" si="824" ref="AB167:AB170">W167+X167</f>
        <v>840</v>
      </c>
      <c r="AD167" s="156"/>
      <c r="AE167" s="157">
        <f t="shared" si="802"/>
        <v>0</v>
      </c>
      <c r="AF167" s="156"/>
      <c r="AG167" s="157">
        <f t="shared" si="803"/>
        <v>840</v>
      </c>
      <c r="AI167" s="195">
        <f t="shared" si="701"/>
        <v>153</v>
      </c>
      <c r="AJ167" s="538" t="s">
        <v>245</v>
      </c>
      <c r="AK167" s="539"/>
      <c r="AL167" s="361"/>
      <c r="AM167" s="362"/>
      <c r="AN167" s="214"/>
      <c r="AO167" s="104">
        <f aca="true" t="shared" si="825" ref="AO167:AO170">L167</f>
        <v>481</v>
      </c>
      <c r="AP167" s="105">
        <f aca="true" t="shared" si="826" ref="AP167:AP170">IF(M167=0,"0",M167)</f>
        <v>42582</v>
      </c>
      <c r="AQ167" s="106">
        <f aca="true" t="shared" si="827" ref="AQ167:AQ170">N167</f>
        <v>840</v>
      </c>
      <c r="AR167" s="135">
        <f t="shared" si="790"/>
        <v>840</v>
      </c>
      <c r="AS167" s="248">
        <f aca="true" t="shared" si="828" ref="AS167:AS170">V167</f>
        <v>0</v>
      </c>
      <c r="AT167" s="249">
        <f aca="true" t="shared" si="829" ref="AT167:AT170">O167+P167+S167</f>
        <v>0</v>
      </c>
      <c r="AU167" s="250">
        <f t="shared" si="804"/>
        <v>0</v>
      </c>
      <c r="AV167" s="251">
        <f aca="true" t="shared" si="830" ref="AV167:AW171">Y167</f>
        <v>840</v>
      </c>
      <c r="AW167" s="154">
        <f t="shared" si="830"/>
        <v>0</v>
      </c>
      <c r="AX167" s="155">
        <f t="shared" si="793"/>
        <v>840</v>
      </c>
      <c r="AZ167" s="195">
        <f t="shared" si="773"/>
        <v>153</v>
      </c>
      <c r="BA167" s="540" t="str">
        <f t="shared" si="774"/>
        <v>UNICA BORSA</v>
      </c>
      <c r="BB167" s="612"/>
      <c r="BC167" s="612"/>
      <c r="BD167" s="384"/>
      <c r="BE167" s="391"/>
      <c r="BF167" s="291"/>
      <c r="BG167" s="104">
        <f aca="true" t="shared" si="831" ref="BG167:BG170">D167</f>
        <v>481</v>
      </c>
      <c r="BH167" s="105">
        <f aca="true" t="shared" si="832" ref="BH167:BH170">IF(E167=0,"0",E167)</f>
        <v>42582</v>
      </c>
      <c r="BI167" s="250">
        <f t="shared" si="799"/>
        <v>0</v>
      </c>
      <c r="BJ167" s="286">
        <f t="shared" si="807"/>
        <v>0</v>
      </c>
    </row>
    <row r="168" spans="1:62" s="5" customFormat="1" ht="12.75">
      <c r="A168" s="54">
        <f t="shared" si="811"/>
        <v>154</v>
      </c>
      <c r="B168" s="42" t="str">
        <f t="shared" si="811"/>
        <v>UNICA BAIA MARE</v>
      </c>
      <c r="C168" s="61" t="s">
        <v>200</v>
      </c>
      <c r="D168" s="61">
        <v>489</v>
      </c>
      <c r="E168" s="62">
        <v>42582</v>
      </c>
      <c r="F168" s="64">
        <v>720</v>
      </c>
      <c r="G168" s="414">
        <v>48541.2</v>
      </c>
      <c r="H168" s="65">
        <f t="shared" si="812"/>
        <v>49261.2</v>
      </c>
      <c r="I168" s="102" t="str">
        <f t="shared" si="813"/>
        <v>OK</v>
      </c>
      <c r="J168" s="108">
        <f t="shared" si="578"/>
        <v>154</v>
      </c>
      <c r="K168" s="42" t="str">
        <f t="shared" si="814"/>
        <v>UNICA BAIA MARE</v>
      </c>
      <c r="L168" s="104">
        <f t="shared" si="815"/>
        <v>489</v>
      </c>
      <c r="M168" s="105">
        <f t="shared" si="816"/>
        <v>42582</v>
      </c>
      <c r="N168" s="106">
        <f t="shared" si="817"/>
        <v>49261.2</v>
      </c>
      <c r="O168" s="107"/>
      <c r="P168" s="107"/>
      <c r="Q168" s="132">
        <f t="shared" si="818"/>
        <v>0</v>
      </c>
      <c r="R168" s="132">
        <f t="shared" si="819"/>
        <v>0</v>
      </c>
      <c r="S168" s="132">
        <f t="shared" si="820"/>
        <v>0</v>
      </c>
      <c r="T168" s="107"/>
      <c r="U168" s="141"/>
      <c r="V168" s="135">
        <f t="shared" si="821"/>
        <v>0</v>
      </c>
      <c r="W168" s="135">
        <f t="shared" si="822"/>
        <v>720</v>
      </c>
      <c r="X168" s="135">
        <f t="shared" si="822"/>
        <v>48541.2</v>
      </c>
      <c r="Y168" s="153">
        <f t="shared" si="823"/>
        <v>49261.2</v>
      </c>
      <c r="Z168" s="250"/>
      <c r="AA168" s="173"/>
      <c r="AB168" s="516">
        <f t="shared" si="824"/>
        <v>49261.2</v>
      </c>
      <c r="AD168" s="156"/>
      <c r="AE168" s="157">
        <f t="shared" si="802"/>
        <v>720</v>
      </c>
      <c r="AF168" s="156"/>
      <c r="AG168" s="157">
        <f t="shared" si="803"/>
        <v>48541.2</v>
      </c>
      <c r="AI168" s="195">
        <f t="shared" si="701"/>
        <v>154</v>
      </c>
      <c r="AJ168" s="540" t="s">
        <v>246</v>
      </c>
      <c r="AK168" s="541"/>
      <c r="AL168" s="361"/>
      <c r="AM168" s="362"/>
      <c r="AN168" s="214"/>
      <c r="AO168" s="104">
        <f t="shared" si="825"/>
        <v>489</v>
      </c>
      <c r="AP168" s="105">
        <f t="shared" si="826"/>
        <v>42582</v>
      </c>
      <c r="AQ168" s="106">
        <f t="shared" si="827"/>
        <v>49261.2</v>
      </c>
      <c r="AR168" s="135">
        <f t="shared" si="790"/>
        <v>49261.2</v>
      </c>
      <c r="AS168" s="248">
        <f t="shared" si="828"/>
        <v>0</v>
      </c>
      <c r="AT168" s="249">
        <f t="shared" si="829"/>
        <v>0</v>
      </c>
      <c r="AU168" s="250">
        <f t="shared" si="804"/>
        <v>0</v>
      </c>
      <c r="AV168" s="251">
        <f t="shared" si="830"/>
        <v>49261.2</v>
      </c>
      <c r="AW168" s="154">
        <f t="shared" si="830"/>
        <v>0</v>
      </c>
      <c r="AX168" s="155">
        <f t="shared" si="793"/>
        <v>49261.2</v>
      </c>
      <c r="AZ168" s="195">
        <f t="shared" si="773"/>
        <v>154</v>
      </c>
      <c r="BA168" s="540" t="str">
        <f t="shared" si="774"/>
        <v>UNICA BAIA MARE</v>
      </c>
      <c r="BB168" s="612"/>
      <c r="BC168" s="612"/>
      <c r="BD168" s="384"/>
      <c r="BE168" s="391"/>
      <c r="BF168" s="291"/>
      <c r="BG168" s="104">
        <f t="shared" si="831"/>
        <v>489</v>
      </c>
      <c r="BH168" s="105">
        <f t="shared" si="832"/>
        <v>42582</v>
      </c>
      <c r="BI168" s="250">
        <f t="shared" si="799"/>
        <v>0</v>
      </c>
      <c r="BJ168" s="286">
        <f t="shared" si="807"/>
        <v>0</v>
      </c>
    </row>
    <row r="169" spans="1:62" s="5" customFormat="1" ht="12.75">
      <c r="A169" s="54">
        <f t="shared" si="811"/>
        <v>155</v>
      </c>
      <c r="B169" s="42" t="str">
        <f t="shared" si="811"/>
        <v>UNICA SIGHET</v>
      </c>
      <c r="C169" s="61" t="s">
        <v>200</v>
      </c>
      <c r="D169" s="61">
        <v>485</v>
      </c>
      <c r="E169" s="62">
        <v>42582</v>
      </c>
      <c r="F169" s="64"/>
      <c r="G169" s="64">
        <v>720</v>
      </c>
      <c r="H169" s="65">
        <f t="shared" si="812"/>
        <v>720</v>
      </c>
      <c r="I169" s="102" t="str">
        <f t="shared" si="813"/>
        <v>OK</v>
      </c>
      <c r="J169" s="108">
        <f aca="true" t="shared" si="833" ref="J169:J175">AI169</f>
        <v>155</v>
      </c>
      <c r="K169" s="42" t="str">
        <f t="shared" si="814"/>
        <v>UNICA SIGHET</v>
      </c>
      <c r="L169" s="104">
        <f t="shared" si="815"/>
        <v>485</v>
      </c>
      <c r="M169" s="105">
        <f t="shared" si="816"/>
        <v>42582</v>
      </c>
      <c r="N169" s="106">
        <f t="shared" si="817"/>
        <v>720</v>
      </c>
      <c r="O169" s="107"/>
      <c r="P169" s="107"/>
      <c r="Q169" s="132">
        <f t="shared" si="818"/>
        <v>0</v>
      </c>
      <c r="R169" s="132">
        <f t="shared" si="819"/>
        <v>0</v>
      </c>
      <c r="S169" s="132">
        <f t="shared" si="820"/>
        <v>0</v>
      </c>
      <c r="T169" s="107"/>
      <c r="U169" s="141"/>
      <c r="V169" s="135">
        <f t="shared" si="821"/>
        <v>0</v>
      </c>
      <c r="W169" s="135">
        <f t="shared" si="822"/>
        <v>0</v>
      </c>
      <c r="X169" s="135">
        <f t="shared" si="822"/>
        <v>720</v>
      </c>
      <c r="Y169" s="153">
        <f t="shared" si="823"/>
        <v>720</v>
      </c>
      <c r="Z169" s="250"/>
      <c r="AA169" s="173"/>
      <c r="AB169" s="516">
        <f t="shared" si="824"/>
        <v>720</v>
      </c>
      <c r="AD169" s="156"/>
      <c r="AE169" s="157">
        <f t="shared" si="802"/>
        <v>0</v>
      </c>
      <c r="AF169" s="156"/>
      <c r="AG169" s="157">
        <f t="shared" si="803"/>
        <v>720</v>
      </c>
      <c r="AI169" s="195">
        <f t="shared" si="701"/>
        <v>155</v>
      </c>
      <c r="AJ169" s="217" t="s">
        <v>247</v>
      </c>
      <c r="AK169" s="218"/>
      <c r="AL169" s="224"/>
      <c r="AM169" s="225"/>
      <c r="AN169" s="214"/>
      <c r="AO169" s="104">
        <f t="shared" si="825"/>
        <v>485</v>
      </c>
      <c r="AP169" s="105">
        <f t="shared" si="826"/>
        <v>42582</v>
      </c>
      <c r="AQ169" s="106">
        <f t="shared" si="827"/>
        <v>720</v>
      </c>
      <c r="AR169" s="135">
        <f t="shared" si="790"/>
        <v>720</v>
      </c>
      <c r="AS169" s="248">
        <f t="shared" si="828"/>
        <v>0</v>
      </c>
      <c r="AT169" s="249">
        <f t="shared" si="829"/>
        <v>0</v>
      </c>
      <c r="AU169" s="250">
        <f t="shared" si="804"/>
        <v>0</v>
      </c>
      <c r="AV169" s="251">
        <f t="shared" si="830"/>
        <v>720</v>
      </c>
      <c r="AW169" s="154">
        <f t="shared" si="830"/>
        <v>0</v>
      </c>
      <c r="AX169" s="155">
        <f t="shared" si="793"/>
        <v>720</v>
      </c>
      <c r="AZ169" s="195">
        <f t="shared" si="773"/>
        <v>155</v>
      </c>
      <c r="BA169" s="217" t="str">
        <f t="shared" si="774"/>
        <v>UNICA SIGHET</v>
      </c>
      <c r="BB169" s="278"/>
      <c r="BC169" s="278"/>
      <c r="BD169" s="280"/>
      <c r="BE169" s="302"/>
      <c r="BF169" s="291"/>
      <c r="BG169" s="104">
        <f t="shared" si="831"/>
        <v>485</v>
      </c>
      <c r="BH169" s="105">
        <f t="shared" si="832"/>
        <v>42582</v>
      </c>
      <c r="BI169" s="250">
        <f t="shared" si="799"/>
        <v>0</v>
      </c>
      <c r="BJ169" s="286">
        <f t="shared" si="807"/>
        <v>0</v>
      </c>
    </row>
    <row r="170" spans="1:62" s="5" customFormat="1" ht="12.75">
      <c r="A170" s="54">
        <f t="shared" si="811"/>
        <v>156</v>
      </c>
      <c r="B170" s="42" t="str">
        <f t="shared" si="811"/>
        <v>UNICA VISEU 1</v>
      </c>
      <c r="C170" s="61" t="s">
        <v>200</v>
      </c>
      <c r="D170" s="61">
        <v>477</v>
      </c>
      <c r="E170" s="62">
        <v>42582</v>
      </c>
      <c r="F170" s="64">
        <v>360</v>
      </c>
      <c r="G170" s="414">
        <v>5400</v>
      </c>
      <c r="H170" s="65">
        <f t="shared" si="812"/>
        <v>5760</v>
      </c>
      <c r="I170" s="102" t="str">
        <f t="shared" si="813"/>
        <v>OK</v>
      </c>
      <c r="J170" s="108">
        <f t="shared" si="833"/>
        <v>156</v>
      </c>
      <c r="K170" s="42" t="str">
        <f t="shared" si="814"/>
        <v>UNICA VISEU 1</v>
      </c>
      <c r="L170" s="104">
        <f t="shared" si="815"/>
        <v>477</v>
      </c>
      <c r="M170" s="105">
        <f t="shared" si="816"/>
        <v>42582</v>
      </c>
      <c r="N170" s="106">
        <f t="shared" si="817"/>
        <v>5760</v>
      </c>
      <c r="O170" s="107"/>
      <c r="P170" s="107"/>
      <c r="Q170" s="132">
        <f t="shared" si="818"/>
        <v>0</v>
      </c>
      <c r="R170" s="132">
        <f t="shared" si="819"/>
        <v>0</v>
      </c>
      <c r="S170" s="132">
        <f t="shared" si="820"/>
        <v>0</v>
      </c>
      <c r="T170" s="107"/>
      <c r="U170" s="143"/>
      <c r="V170" s="135">
        <f t="shared" si="821"/>
        <v>0</v>
      </c>
      <c r="W170" s="135">
        <f t="shared" si="822"/>
        <v>360</v>
      </c>
      <c r="X170" s="135">
        <f t="shared" si="822"/>
        <v>5400</v>
      </c>
      <c r="Y170" s="153">
        <f t="shared" si="823"/>
        <v>5760</v>
      </c>
      <c r="Z170" s="250"/>
      <c r="AA170" s="173"/>
      <c r="AB170" s="516">
        <f t="shared" si="824"/>
        <v>5760</v>
      </c>
      <c r="AD170" s="156"/>
      <c r="AE170" s="157">
        <f t="shared" si="802"/>
        <v>360</v>
      </c>
      <c r="AF170" s="156"/>
      <c r="AG170" s="157">
        <f t="shared" si="803"/>
        <v>5400</v>
      </c>
      <c r="AI170" s="195">
        <f t="shared" si="701"/>
        <v>156</v>
      </c>
      <c r="AJ170" s="217" t="s">
        <v>248</v>
      </c>
      <c r="AK170" s="218"/>
      <c r="AL170" s="224"/>
      <c r="AM170" s="225"/>
      <c r="AN170" s="214"/>
      <c r="AO170" s="104">
        <f t="shared" si="825"/>
        <v>477</v>
      </c>
      <c r="AP170" s="105">
        <f t="shared" si="826"/>
        <v>42582</v>
      </c>
      <c r="AQ170" s="106">
        <f t="shared" si="827"/>
        <v>5760</v>
      </c>
      <c r="AR170" s="135">
        <f t="shared" si="790"/>
        <v>5760</v>
      </c>
      <c r="AS170" s="248">
        <f t="shared" si="828"/>
        <v>0</v>
      </c>
      <c r="AT170" s="249">
        <f t="shared" si="829"/>
        <v>0</v>
      </c>
      <c r="AU170" s="250">
        <f t="shared" si="804"/>
        <v>0</v>
      </c>
      <c r="AV170" s="251">
        <f t="shared" si="830"/>
        <v>5760</v>
      </c>
      <c r="AW170" s="154">
        <f t="shared" si="830"/>
        <v>0</v>
      </c>
      <c r="AX170" s="155">
        <f t="shared" si="793"/>
        <v>5760</v>
      </c>
      <c r="AZ170" s="195">
        <f t="shared" si="773"/>
        <v>156</v>
      </c>
      <c r="BA170" s="217" t="str">
        <f t="shared" si="774"/>
        <v>UNICA VISEU 1</v>
      </c>
      <c r="BB170" s="278"/>
      <c r="BC170" s="278"/>
      <c r="BD170" s="280"/>
      <c r="BE170" s="302"/>
      <c r="BF170" s="291"/>
      <c r="BG170" s="104">
        <f t="shared" si="831"/>
        <v>477</v>
      </c>
      <c r="BH170" s="105">
        <f t="shared" si="832"/>
        <v>42582</v>
      </c>
      <c r="BI170" s="250">
        <f t="shared" si="799"/>
        <v>0</v>
      </c>
      <c r="BJ170" s="286">
        <f t="shared" si="807"/>
        <v>0</v>
      </c>
    </row>
    <row r="171" spans="1:62" s="6" customFormat="1" ht="14.25" customHeight="1">
      <c r="A171" s="54">
        <f t="shared" si="811"/>
        <v>157</v>
      </c>
      <c r="B171" s="47" t="str">
        <f t="shared" si="811"/>
        <v>TOTAL UNICA</v>
      </c>
      <c r="C171" s="66"/>
      <c r="D171" s="67"/>
      <c r="E171" s="50"/>
      <c r="F171" s="52">
        <f aca="true" t="shared" si="834" ref="F171:H171">SUM(F167:F170)</f>
        <v>1080</v>
      </c>
      <c r="G171" s="52">
        <f t="shared" si="834"/>
        <v>55501.2</v>
      </c>
      <c r="H171" s="68">
        <f t="shared" si="834"/>
        <v>56581.2</v>
      </c>
      <c r="I171" s="102" t="str">
        <f t="shared" si="813"/>
        <v>OK</v>
      </c>
      <c r="J171" s="108">
        <f t="shared" si="833"/>
        <v>157</v>
      </c>
      <c r="K171" s="47" t="str">
        <f t="shared" si="814"/>
        <v>TOTAL UNICA</v>
      </c>
      <c r="L171" s="120"/>
      <c r="M171" s="121"/>
      <c r="N171" s="122">
        <f aca="true" t="shared" si="835" ref="N171:Z171">SUM(N167:N170)</f>
        <v>56581.2</v>
      </c>
      <c r="O171" s="122">
        <f t="shared" si="835"/>
        <v>0</v>
      </c>
      <c r="P171" s="122">
        <f t="shared" si="835"/>
        <v>0</v>
      </c>
      <c r="Q171" s="122">
        <f t="shared" si="835"/>
        <v>0</v>
      </c>
      <c r="R171" s="122">
        <f t="shared" si="835"/>
        <v>0</v>
      </c>
      <c r="S171" s="122">
        <f t="shared" si="835"/>
        <v>0</v>
      </c>
      <c r="T171" s="122">
        <f t="shared" si="835"/>
        <v>0</v>
      </c>
      <c r="U171" s="122">
        <f t="shared" si="835"/>
        <v>0</v>
      </c>
      <c r="V171" s="122">
        <f t="shared" si="835"/>
        <v>0</v>
      </c>
      <c r="W171" s="122">
        <f t="shared" si="835"/>
        <v>1080</v>
      </c>
      <c r="X171" s="122">
        <f t="shared" si="835"/>
        <v>55501.2</v>
      </c>
      <c r="Y171" s="168">
        <f t="shared" si="835"/>
        <v>56581.2</v>
      </c>
      <c r="Z171" s="517">
        <f t="shared" si="835"/>
        <v>0</v>
      </c>
      <c r="AA171" s="518"/>
      <c r="AB171" s="504">
        <f>SUM(AB167:AB170)</f>
        <v>56581.2</v>
      </c>
      <c r="AD171" s="156"/>
      <c r="AE171" s="157">
        <f t="shared" si="802"/>
        <v>1080</v>
      </c>
      <c r="AF171" s="156"/>
      <c r="AG171" s="157">
        <f t="shared" si="803"/>
        <v>55501.2</v>
      </c>
      <c r="AI171" s="195">
        <f t="shared" si="701"/>
        <v>157</v>
      </c>
      <c r="AJ171" s="220" t="s">
        <v>249</v>
      </c>
      <c r="AK171" s="542"/>
      <c r="AL171" s="542"/>
      <c r="AM171" s="543"/>
      <c r="AN171" s="543"/>
      <c r="AO171" s="120"/>
      <c r="AP171" s="121"/>
      <c r="AQ171" s="122">
        <f aca="true" t="shared" si="836" ref="AQ171:AT171">SUM(AQ167:AQ170)</f>
        <v>56581.2</v>
      </c>
      <c r="AR171" s="122">
        <f t="shared" si="836"/>
        <v>56581.2</v>
      </c>
      <c r="AS171" s="122">
        <f t="shared" si="836"/>
        <v>0</v>
      </c>
      <c r="AT171" s="122">
        <f t="shared" si="836"/>
        <v>0</v>
      </c>
      <c r="AU171" s="517">
        <f t="shared" si="804"/>
        <v>0</v>
      </c>
      <c r="AV171" s="577">
        <f t="shared" si="830"/>
        <v>56581.2</v>
      </c>
      <c r="AW171" s="169">
        <f t="shared" si="830"/>
        <v>0</v>
      </c>
      <c r="AX171" s="171">
        <f>SUM(AX167:AX170)</f>
        <v>56581.2</v>
      </c>
      <c r="AZ171" s="195">
        <f t="shared" si="773"/>
        <v>157</v>
      </c>
      <c r="BA171" s="220" t="str">
        <f t="shared" si="774"/>
        <v>TOTAL UNICA</v>
      </c>
      <c r="BB171" s="279"/>
      <c r="BC171" s="279"/>
      <c r="BD171" s="279"/>
      <c r="BE171" s="301"/>
      <c r="BF171" s="301"/>
      <c r="BG171" s="120"/>
      <c r="BH171" s="121"/>
      <c r="BI171" s="517">
        <f t="shared" si="799"/>
        <v>0</v>
      </c>
      <c r="BJ171" s="620">
        <f t="shared" si="807"/>
        <v>0</v>
      </c>
    </row>
    <row r="172" spans="1:62" s="6" customFormat="1" ht="14.25" customHeight="1">
      <c r="A172" s="54">
        <f t="shared" si="811"/>
        <v>158</v>
      </c>
      <c r="B172" s="42" t="str">
        <f t="shared" si="811"/>
        <v>VALI-PHARM</v>
      </c>
      <c r="C172" s="56" t="s">
        <v>250</v>
      </c>
      <c r="D172" s="56">
        <v>89</v>
      </c>
      <c r="E172" s="57">
        <v>42582</v>
      </c>
      <c r="F172" s="58"/>
      <c r="G172" s="59">
        <v>240</v>
      </c>
      <c r="H172" s="46">
        <f>F172+G172</f>
        <v>240</v>
      </c>
      <c r="I172" s="102" t="str">
        <f t="shared" si="813"/>
        <v>OK</v>
      </c>
      <c r="J172" s="108">
        <f t="shared" si="833"/>
        <v>158</v>
      </c>
      <c r="K172" s="37" t="str">
        <f t="shared" si="814"/>
        <v>VALI-PHARM</v>
      </c>
      <c r="L172" s="123">
        <f>D172</f>
        <v>89</v>
      </c>
      <c r="M172" s="124">
        <f>IF(E172=0,"0",E172)</f>
        <v>42582</v>
      </c>
      <c r="N172" s="125">
        <f>H172</f>
        <v>240</v>
      </c>
      <c r="O172" s="116"/>
      <c r="P172" s="116"/>
      <c r="Q172" s="136">
        <f>IF(F172-O172-T172-AE172&gt;0,F172-O172-T172-AE172,0)</f>
        <v>0</v>
      </c>
      <c r="R172" s="136">
        <f>IF(G172-P172-U172-AG172&gt;0,G172-P172-U172-AG172,0)</f>
        <v>0</v>
      </c>
      <c r="S172" s="136">
        <f>Q172+R172</f>
        <v>0</v>
      </c>
      <c r="T172" s="116"/>
      <c r="U172" s="497"/>
      <c r="V172" s="139">
        <f>T172+U172</f>
        <v>0</v>
      </c>
      <c r="W172" s="139">
        <f>F172-O172-Q172-T172</f>
        <v>0</v>
      </c>
      <c r="X172" s="139">
        <f>G172-P172-R172-U172</f>
        <v>240</v>
      </c>
      <c r="Y172" s="163">
        <f>AB172-Z172</f>
        <v>240</v>
      </c>
      <c r="Z172" s="164"/>
      <c r="AA172" s="165"/>
      <c r="AB172" s="166">
        <f>W172+X172</f>
        <v>240</v>
      </c>
      <c r="AC172" s="5"/>
      <c r="AD172" s="156"/>
      <c r="AE172" s="157">
        <f t="shared" si="802"/>
        <v>0</v>
      </c>
      <c r="AF172" s="156"/>
      <c r="AG172" s="157">
        <f t="shared" si="803"/>
        <v>240</v>
      </c>
      <c r="AH172" s="5"/>
      <c r="AI172" s="195">
        <f t="shared" si="701"/>
        <v>158</v>
      </c>
      <c r="AJ172" s="544" t="s">
        <v>251</v>
      </c>
      <c r="AK172" s="545"/>
      <c r="AL172" s="545"/>
      <c r="AM172" s="546"/>
      <c r="AN172" s="546"/>
      <c r="AO172" s="578"/>
      <c r="AP172" s="579"/>
      <c r="AQ172" s="580"/>
      <c r="AR172" s="581"/>
      <c r="AS172" s="581"/>
      <c r="AT172" s="581"/>
      <c r="AU172" s="582"/>
      <c r="AV172" s="583"/>
      <c r="AW172" s="613"/>
      <c r="AX172" s="588"/>
      <c r="AZ172" s="614"/>
      <c r="BA172" s="544"/>
      <c r="BB172" s="615"/>
      <c r="BC172" s="615"/>
      <c r="BD172" s="615"/>
      <c r="BE172" s="621"/>
      <c r="BF172" s="621"/>
      <c r="BG172" s="578"/>
      <c r="BH172" s="579"/>
      <c r="BI172" s="582"/>
      <c r="BJ172" s="622"/>
    </row>
    <row r="173" spans="1:62" s="6" customFormat="1" ht="14.25" customHeight="1">
      <c r="A173" s="54">
        <f t="shared" si="811"/>
        <v>159</v>
      </c>
      <c r="B173" s="42" t="str">
        <f t="shared" si="811"/>
        <v>VALI-PHARM</v>
      </c>
      <c r="C173" s="61"/>
      <c r="D173" s="61"/>
      <c r="E173" s="62"/>
      <c r="F173" s="63"/>
      <c r="G173" s="64"/>
      <c r="H173" s="46">
        <f>F173+G173</f>
        <v>0</v>
      </c>
      <c r="I173" s="102" t="str">
        <f t="shared" si="813"/>
        <v>OK</v>
      </c>
      <c r="J173" s="108">
        <f t="shared" si="833"/>
        <v>159</v>
      </c>
      <c r="K173" s="42" t="str">
        <f t="shared" si="814"/>
        <v>VALI-PHARM</v>
      </c>
      <c r="L173" s="104">
        <f>D173</f>
        <v>0</v>
      </c>
      <c r="M173" s="105" t="str">
        <f>IF(E173=0,"0",E173)</f>
        <v>0</v>
      </c>
      <c r="N173" s="106">
        <f>H173</f>
        <v>0</v>
      </c>
      <c r="O173" s="107"/>
      <c r="P173" s="107"/>
      <c r="Q173" s="132">
        <f>IF(F173-O173-T173-AE173&gt;0,F173-O173-T173-AE173,0)</f>
        <v>0</v>
      </c>
      <c r="R173" s="132">
        <f>IF(G173-P173-U173-AG173&gt;0,G173-P173-U173-AG173,0)</f>
        <v>0</v>
      </c>
      <c r="S173" s="132">
        <f>Q173+R173</f>
        <v>0</v>
      </c>
      <c r="T173" s="107"/>
      <c r="U173" s="141"/>
      <c r="V173" s="135">
        <f>T173+U173</f>
        <v>0</v>
      </c>
      <c r="W173" s="135">
        <f>F173-O173-Q173-T173</f>
        <v>0</v>
      </c>
      <c r="X173" s="135">
        <f>G173-P173-R173-U173</f>
        <v>0</v>
      </c>
      <c r="Y173" s="153">
        <f>AB173-Z173</f>
        <v>0</v>
      </c>
      <c r="Z173" s="154"/>
      <c r="AA173" s="167"/>
      <c r="AB173" s="155">
        <f>W173+X173</f>
        <v>0</v>
      </c>
      <c r="AC173" s="5"/>
      <c r="AD173" s="156"/>
      <c r="AE173" s="157">
        <f t="shared" si="802"/>
        <v>0</v>
      </c>
      <c r="AF173" s="156"/>
      <c r="AG173" s="157">
        <f t="shared" si="803"/>
        <v>0</v>
      </c>
      <c r="AH173" s="5"/>
      <c r="AI173" s="195">
        <f t="shared" si="701"/>
        <v>159</v>
      </c>
      <c r="AJ173" s="544" t="s">
        <v>251</v>
      </c>
      <c r="AK173" s="545"/>
      <c r="AL173" s="545"/>
      <c r="AM173" s="546"/>
      <c r="AN173" s="546"/>
      <c r="AO173" s="578"/>
      <c r="AP173" s="579"/>
      <c r="AQ173" s="580"/>
      <c r="AR173" s="581"/>
      <c r="AS173" s="581"/>
      <c r="AT173" s="581"/>
      <c r="AU173" s="582"/>
      <c r="AV173" s="583"/>
      <c r="AW173" s="613"/>
      <c r="AX173" s="588"/>
      <c r="AZ173" s="614"/>
      <c r="BA173" s="544"/>
      <c r="BB173" s="615"/>
      <c r="BC173" s="615"/>
      <c r="BD173" s="615"/>
      <c r="BE173" s="621"/>
      <c r="BF173" s="621"/>
      <c r="BG173" s="578"/>
      <c r="BH173" s="579"/>
      <c r="BI173" s="582"/>
      <c r="BJ173" s="622"/>
    </row>
    <row r="174" spans="1:62" s="6" customFormat="1" ht="14.25" customHeight="1">
      <c r="A174" s="54">
        <f t="shared" si="811"/>
        <v>160</v>
      </c>
      <c r="B174" s="47" t="str">
        <f t="shared" si="811"/>
        <v>TOTAL VALI-PHARM</v>
      </c>
      <c r="C174" s="48"/>
      <c r="D174" s="49"/>
      <c r="E174" s="50"/>
      <c r="F174" s="51">
        <f aca="true" t="shared" si="837" ref="F174:H174">SUM(F172:F173)</f>
        <v>0</v>
      </c>
      <c r="G174" s="52">
        <f t="shared" si="837"/>
        <v>240</v>
      </c>
      <c r="H174" s="53">
        <f t="shared" si="837"/>
        <v>240</v>
      </c>
      <c r="I174" s="102" t="str">
        <f t="shared" si="813"/>
        <v>OK</v>
      </c>
      <c r="J174" s="108">
        <f t="shared" si="833"/>
        <v>160</v>
      </c>
      <c r="K174" s="47" t="str">
        <f t="shared" si="814"/>
        <v>TOTAL VALI-PHARM</v>
      </c>
      <c r="L174" s="120"/>
      <c r="M174" s="121"/>
      <c r="N174" s="122">
        <f aca="true" t="shared" si="838" ref="N174:Z174">SUM(N172:N173)</f>
        <v>240</v>
      </c>
      <c r="O174" s="122">
        <f t="shared" si="838"/>
        <v>0</v>
      </c>
      <c r="P174" s="122">
        <f t="shared" si="838"/>
        <v>0</v>
      </c>
      <c r="Q174" s="122">
        <f t="shared" si="838"/>
        <v>0</v>
      </c>
      <c r="R174" s="122">
        <f t="shared" si="838"/>
        <v>0</v>
      </c>
      <c r="S174" s="122">
        <f t="shared" si="838"/>
        <v>0</v>
      </c>
      <c r="T174" s="122">
        <f t="shared" si="838"/>
        <v>0</v>
      </c>
      <c r="U174" s="122">
        <f t="shared" si="838"/>
        <v>0</v>
      </c>
      <c r="V174" s="122">
        <f t="shared" si="838"/>
        <v>0</v>
      </c>
      <c r="W174" s="122">
        <f t="shared" si="838"/>
        <v>0</v>
      </c>
      <c r="X174" s="122">
        <f t="shared" si="838"/>
        <v>240</v>
      </c>
      <c r="Y174" s="168">
        <f t="shared" si="838"/>
        <v>240</v>
      </c>
      <c r="Z174" s="169">
        <f t="shared" si="838"/>
        <v>0</v>
      </c>
      <c r="AA174" s="170"/>
      <c r="AB174" s="171">
        <f>SUM(AB172:AB173)</f>
        <v>240</v>
      </c>
      <c r="AD174" s="156"/>
      <c r="AE174" s="157">
        <f t="shared" si="802"/>
        <v>0</v>
      </c>
      <c r="AF174" s="156"/>
      <c r="AG174" s="157">
        <f t="shared" si="803"/>
        <v>240</v>
      </c>
      <c r="AI174" s="195">
        <f t="shared" si="701"/>
        <v>160</v>
      </c>
      <c r="AJ174" s="544" t="s">
        <v>252</v>
      </c>
      <c r="AK174" s="545"/>
      <c r="AL174" s="545"/>
      <c r="AM174" s="546"/>
      <c r="AN174" s="546"/>
      <c r="AO174" s="578"/>
      <c r="AP174" s="579"/>
      <c r="AQ174" s="580"/>
      <c r="AR174" s="581"/>
      <c r="AS174" s="581"/>
      <c r="AT174" s="581"/>
      <c r="AU174" s="582"/>
      <c r="AV174" s="583"/>
      <c r="AW174" s="613"/>
      <c r="AX174" s="588"/>
      <c r="AZ174" s="614"/>
      <c r="BA174" s="544"/>
      <c r="BB174" s="615"/>
      <c r="BC174" s="615"/>
      <c r="BD174" s="615"/>
      <c r="BE174" s="621"/>
      <c r="BF174" s="621"/>
      <c r="BG174" s="578"/>
      <c r="BH174" s="579"/>
      <c r="BI174" s="582"/>
      <c r="BJ174" s="622"/>
    </row>
    <row r="175" spans="1:62" s="7" customFormat="1" ht="13.5">
      <c r="A175" s="54">
        <f t="shared" si="811"/>
        <v>161</v>
      </c>
      <c r="B175" s="415" t="str">
        <f>AJ175</f>
        <v>TOTAL</v>
      </c>
      <c r="C175" s="416"/>
      <c r="D175" s="417"/>
      <c r="E175" s="418"/>
      <c r="F175" s="419">
        <f aca="true" t="shared" si="839" ref="F175:H175">SUM(F12:F174)/2</f>
        <v>7440</v>
      </c>
      <c r="G175" s="419">
        <f t="shared" si="839"/>
        <v>253359.6800000001</v>
      </c>
      <c r="H175" s="419">
        <f t="shared" si="839"/>
        <v>260799.6800000001</v>
      </c>
      <c r="I175" s="102" t="str">
        <f t="shared" si="813"/>
        <v>OK</v>
      </c>
      <c r="J175" s="470">
        <f t="shared" si="833"/>
        <v>161</v>
      </c>
      <c r="K175" s="471" t="str">
        <f t="shared" si="814"/>
        <v>TOTAL</v>
      </c>
      <c r="L175" s="472"/>
      <c r="M175" s="473"/>
      <c r="N175" s="474">
        <f>SUM(N12:N174)/2</f>
        <v>260799.6800000001</v>
      </c>
      <c r="O175" s="474">
        <f aca="true" t="shared" si="840" ref="O175:AB175">SUM(O12:O174)/2</f>
        <v>0</v>
      </c>
      <c r="P175" s="474">
        <f t="shared" si="840"/>
        <v>0</v>
      </c>
      <c r="Q175" s="474">
        <f t="shared" si="840"/>
        <v>0</v>
      </c>
      <c r="R175" s="474">
        <f t="shared" si="840"/>
        <v>0</v>
      </c>
      <c r="S175" s="474">
        <f t="shared" si="840"/>
        <v>0</v>
      </c>
      <c r="T175" s="474">
        <f t="shared" si="840"/>
        <v>0</v>
      </c>
      <c r="U175" s="474">
        <f t="shared" si="840"/>
        <v>0</v>
      </c>
      <c r="V175" s="474">
        <f t="shared" si="840"/>
        <v>0</v>
      </c>
      <c r="W175" s="474">
        <f t="shared" si="840"/>
        <v>7440</v>
      </c>
      <c r="X175" s="474">
        <f t="shared" si="840"/>
        <v>253359.6800000001</v>
      </c>
      <c r="Y175" s="474">
        <f t="shared" si="840"/>
        <v>245372.4800000001</v>
      </c>
      <c r="Z175" s="474">
        <f t="shared" si="840"/>
        <v>15427.2</v>
      </c>
      <c r="AA175" s="474">
        <f t="shared" si="840"/>
        <v>0</v>
      </c>
      <c r="AB175" s="519">
        <f t="shared" si="840"/>
        <v>260799.6800000001</v>
      </c>
      <c r="AD175" s="520"/>
      <c r="AE175" s="520"/>
      <c r="AF175" s="520"/>
      <c r="AG175" s="520"/>
      <c r="AI175" s="195">
        <f t="shared" si="701"/>
        <v>161</v>
      </c>
      <c r="AJ175" s="547" t="s">
        <v>253</v>
      </c>
      <c r="AK175" s="548"/>
      <c r="AL175" s="548"/>
      <c r="AM175" s="549"/>
      <c r="AN175" s="549"/>
      <c r="AO175" s="584"/>
      <c r="AP175" s="585"/>
      <c r="AQ175" s="580">
        <f aca="true" t="shared" si="841" ref="AQ175:AX175">SUM(AQ12:AQ171)/2</f>
        <v>259119.6800000001</v>
      </c>
      <c r="AR175" s="586">
        <f t="shared" si="841"/>
        <v>259119.6800000001</v>
      </c>
      <c r="AS175" s="586">
        <f t="shared" si="841"/>
        <v>0</v>
      </c>
      <c r="AT175" s="587">
        <f t="shared" si="841"/>
        <v>0</v>
      </c>
      <c r="AU175" s="580">
        <f t="shared" si="841"/>
        <v>15427.2</v>
      </c>
      <c r="AV175" s="588">
        <f t="shared" si="841"/>
        <v>208434.08000000007</v>
      </c>
      <c r="AW175" s="616">
        <f t="shared" si="841"/>
        <v>15427.2</v>
      </c>
      <c r="AX175" s="588">
        <f t="shared" si="841"/>
        <v>223741.28000000012</v>
      </c>
      <c r="AZ175" s="617">
        <f>AI175</f>
        <v>161</v>
      </c>
      <c r="BA175" s="547" t="str">
        <f>AJ175</f>
        <v>TOTAL</v>
      </c>
      <c r="BB175" s="548"/>
      <c r="BC175" s="548"/>
      <c r="BD175" s="548"/>
      <c r="BE175" s="549"/>
      <c r="BF175" s="549"/>
      <c r="BG175" s="584"/>
      <c r="BH175" s="585"/>
      <c r="BI175" s="580">
        <f>SUM(BI12:BI171)/2</f>
        <v>15427.2</v>
      </c>
      <c r="BJ175" s="623">
        <f>SUM(BJ12:BJ171)/2</f>
        <v>15427.2</v>
      </c>
    </row>
    <row r="176" spans="1:62" s="7" customFormat="1" ht="12.75">
      <c r="A176" s="420"/>
      <c r="B176" s="421"/>
      <c r="C176" s="422"/>
      <c r="D176" s="423"/>
      <c r="E176" s="424"/>
      <c r="F176" s="425"/>
      <c r="G176" s="425"/>
      <c r="H176" s="425"/>
      <c r="I176" s="475"/>
      <c r="J176" s="476"/>
      <c r="K176" s="477"/>
      <c r="L176" s="478"/>
      <c r="M176" s="479"/>
      <c r="N176" s="480"/>
      <c r="O176" s="480"/>
      <c r="P176" s="480"/>
      <c r="Q176" s="480"/>
      <c r="R176" s="480"/>
      <c r="S176" s="480"/>
      <c r="T176" s="480"/>
      <c r="U176" s="480"/>
      <c r="V176" s="480"/>
      <c r="W176" s="480"/>
      <c r="X176" s="480"/>
      <c r="Y176" s="480"/>
      <c r="Z176" s="480"/>
      <c r="AA176" s="480"/>
      <c r="AB176" s="480"/>
      <c r="AD176" s="521"/>
      <c r="AE176" s="521"/>
      <c r="AF176" s="521"/>
      <c r="AG176" s="521"/>
      <c r="AI176" s="550"/>
      <c r="AJ176" s="475"/>
      <c r="AK176" s="551"/>
      <c r="AL176" s="551"/>
      <c r="AM176" s="552"/>
      <c r="AN176" s="552"/>
      <c r="AO176" s="589"/>
      <c r="AP176" s="479"/>
      <c r="AQ176" s="480"/>
      <c r="AR176" s="480"/>
      <c r="AS176" s="480"/>
      <c r="AT176" s="480"/>
      <c r="AU176" s="480"/>
      <c r="AV176" s="480"/>
      <c r="AW176" s="480"/>
      <c r="AX176" s="480"/>
      <c r="AZ176" s="550"/>
      <c r="BA176" s="475"/>
      <c r="BB176" s="551"/>
      <c r="BC176" s="551"/>
      <c r="BD176" s="551"/>
      <c r="BE176" s="552"/>
      <c r="BF176" s="552"/>
      <c r="BG176" s="589"/>
      <c r="BH176" s="479"/>
      <c r="BI176" s="480"/>
      <c r="BJ176" s="480"/>
    </row>
    <row r="177" spans="1:60" s="8" customFormat="1" ht="12" hidden="1">
      <c r="A177" s="426"/>
      <c r="B177" s="421"/>
      <c r="C177" s="427"/>
      <c r="D177" s="428"/>
      <c r="E177" s="429"/>
      <c r="F177" s="430"/>
      <c r="H177" s="431"/>
      <c r="I177" s="426"/>
      <c r="J177" s="481"/>
      <c r="K177" s="482" t="s">
        <v>254</v>
      </c>
      <c r="L177" s="482"/>
      <c r="M177" s="429"/>
      <c r="N177" s="482" t="s">
        <v>255</v>
      </c>
      <c r="O177" s="482"/>
      <c r="P177" s="482"/>
      <c r="Q177" s="482"/>
      <c r="R177" s="482"/>
      <c r="S177" s="482"/>
      <c r="U177" s="498"/>
      <c r="W177" s="498"/>
      <c r="X177" s="498" t="s">
        <v>255</v>
      </c>
      <c r="AA177" s="522" t="s">
        <v>256</v>
      </c>
      <c r="AB177" s="500"/>
      <c r="AD177" s="523"/>
      <c r="AE177" s="523"/>
      <c r="AF177" s="523"/>
      <c r="AG177" s="523"/>
      <c r="AJ177" s="553" t="s">
        <v>257</v>
      </c>
      <c r="AK177" s="553"/>
      <c r="AL177" s="553"/>
      <c r="AM177" s="553"/>
      <c r="AN177" s="553"/>
      <c r="AO177" s="553"/>
      <c r="AP177" s="590"/>
      <c r="AQ177" s="553"/>
      <c r="AR177" s="591"/>
      <c r="BA177" s="553" t="s">
        <v>257</v>
      </c>
      <c r="BB177" s="553"/>
      <c r="BC177" s="553"/>
      <c r="BD177" s="553"/>
      <c r="BE177" s="553"/>
      <c r="BF177" s="553"/>
      <c r="BG177" s="553"/>
      <c r="BH177" s="590"/>
    </row>
    <row r="178" spans="1:60" s="8" customFormat="1" ht="13.5" customHeight="1" hidden="1">
      <c r="A178" s="426"/>
      <c r="B178" s="421"/>
      <c r="C178" s="432"/>
      <c r="D178" s="433"/>
      <c r="E178" s="429"/>
      <c r="F178" s="434" t="s">
        <v>258</v>
      </c>
      <c r="I178" s="426"/>
      <c r="J178" s="426"/>
      <c r="K178" s="483" t="s">
        <v>259</v>
      </c>
      <c r="L178" s="2"/>
      <c r="M178" s="429"/>
      <c r="N178" s="482" t="s">
        <v>260</v>
      </c>
      <c r="O178" s="482"/>
      <c r="P178" s="482"/>
      <c r="Q178" s="482"/>
      <c r="R178" s="482"/>
      <c r="S178" s="482"/>
      <c r="U178" s="482"/>
      <c r="W178" s="482"/>
      <c r="X178" s="482" t="s">
        <v>261</v>
      </c>
      <c r="AA178" s="522" t="s">
        <v>262</v>
      </c>
      <c r="AB178" s="500"/>
      <c r="AD178" s="433"/>
      <c r="AE178" s="433"/>
      <c r="AF178" s="433"/>
      <c r="AG178" s="433"/>
      <c r="AO178" s="592"/>
      <c r="AP178" s="593"/>
      <c r="AQ178" s="591"/>
      <c r="AR178" s="591"/>
      <c r="BG178" s="592"/>
      <c r="BH178" s="593"/>
    </row>
    <row r="179" spans="1:62" ht="12.75" hidden="1">
      <c r="A179" s="435"/>
      <c r="B179" s="436"/>
      <c r="C179" s="437"/>
      <c r="D179" s="436"/>
      <c r="E179" s="438"/>
      <c r="F179" s="439" t="s">
        <v>262</v>
      </c>
      <c r="H179" s="440"/>
      <c r="I179" s="484"/>
      <c r="J179" s="426"/>
      <c r="L179" s="482"/>
      <c r="N179" s="485" t="s">
        <v>263</v>
      </c>
      <c r="O179" s="485"/>
      <c r="P179" s="485"/>
      <c r="Q179" s="485"/>
      <c r="R179" s="485"/>
      <c r="S179" s="485"/>
      <c r="U179" s="485"/>
      <c r="W179" s="485"/>
      <c r="X179" s="499" t="s">
        <v>264</v>
      </c>
      <c r="AA179" s="524"/>
      <c r="AC179" s="179"/>
      <c r="AD179" s="436"/>
      <c r="AE179" s="436"/>
      <c r="AF179" s="436"/>
      <c r="AG179" s="436"/>
      <c r="AI179" s="554" t="s">
        <v>265</v>
      </c>
      <c r="AJ179" s="555"/>
      <c r="AK179" s="556"/>
      <c r="AL179" s="557" t="s">
        <v>266</v>
      </c>
      <c r="AM179" s="558"/>
      <c r="AN179" s="559"/>
      <c r="AO179" s="557" t="s">
        <v>42</v>
      </c>
      <c r="AP179" s="558"/>
      <c r="AQ179" s="558"/>
      <c r="AR179" s="559"/>
      <c r="AS179" s="557" t="s">
        <v>267</v>
      </c>
      <c r="AT179" s="558"/>
      <c r="AU179" s="558"/>
      <c r="AV179" s="559"/>
      <c r="AZ179" s="554" t="s">
        <v>265</v>
      </c>
      <c r="BA179" s="556"/>
      <c r="BB179" s="557" t="s">
        <v>266</v>
      </c>
      <c r="BC179" s="558"/>
      <c r="BD179" s="559"/>
      <c r="BE179" s="557" t="s">
        <v>42</v>
      </c>
      <c r="BF179" s="559"/>
      <c r="BG179" s="557" t="s">
        <v>267</v>
      </c>
      <c r="BH179" s="558"/>
      <c r="BI179" s="558"/>
      <c r="BJ179" s="559"/>
    </row>
    <row r="180" spans="1:62" ht="12.75" hidden="1">
      <c r="A180" s="435"/>
      <c r="B180" s="441"/>
      <c r="C180" s="442"/>
      <c r="D180" s="443"/>
      <c r="E180" s="444"/>
      <c r="F180" s="434"/>
      <c r="G180" s="445"/>
      <c r="H180" s="445"/>
      <c r="J180" s="89"/>
      <c r="K180" s="482"/>
      <c r="L180" s="2"/>
      <c r="N180" s="486"/>
      <c r="O180" s="485"/>
      <c r="P180" s="485"/>
      <c r="Q180" s="485"/>
      <c r="R180" s="485"/>
      <c r="S180" s="485"/>
      <c r="AA180" s="525"/>
      <c r="AC180" s="179"/>
      <c r="AI180" s="560" t="s">
        <v>268</v>
      </c>
      <c r="AJ180" s="561"/>
      <c r="AK180" s="562"/>
      <c r="AL180" s="563" t="s">
        <v>269</v>
      </c>
      <c r="AM180" s="564"/>
      <c r="AN180" s="565"/>
      <c r="AO180" s="563"/>
      <c r="AP180" s="564"/>
      <c r="AQ180" s="564"/>
      <c r="AR180" s="594"/>
      <c r="AS180" s="563" t="s">
        <v>270</v>
      </c>
      <c r="AT180" s="564"/>
      <c r="AU180" s="564"/>
      <c r="AV180" s="565"/>
      <c r="AZ180" s="560" t="s">
        <v>268</v>
      </c>
      <c r="BA180" s="562"/>
      <c r="BB180" s="563" t="s">
        <v>269</v>
      </c>
      <c r="BC180" s="564"/>
      <c r="BD180" s="565"/>
      <c r="BE180" s="563"/>
      <c r="BF180" s="565"/>
      <c r="BG180" s="563" t="s">
        <v>270</v>
      </c>
      <c r="BH180" s="564"/>
      <c r="BI180" s="564"/>
      <c r="BJ180" s="565"/>
    </row>
    <row r="181" spans="1:62" ht="12.75" hidden="1">
      <c r="A181" s="435"/>
      <c r="B181" s="446"/>
      <c r="C181" s="446"/>
      <c r="D181" s="15"/>
      <c r="E181" s="447"/>
      <c r="F181" s="440"/>
      <c r="G181" s="440"/>
      <c r="H181" s="440"/>
      <c r="J181" s="89"/>
      <c r="K181" s="2"/>
      <c r="L181" s="2"/>
      <c r="N181" s="84"/>
      <c r="O181" s="84"/>
      <c r="P181" s="84"/>
      <c r="Q181" s="500"/>
      <c r="R181" s="500"/>
      <c r="S181" s="500"/>
      <c r="AA181" s="149"/>
      <c r="AI181" s="566"/>
      <c r="AJ181" s="567"/>
      <c r="AK181" s="568"/>
      <c r="AL181" s="569"/>
      <c r="AM181" s="567"/>
      <c r="AN181" s="568"/>
      <c r="AO181" s="569"/>
      <c r="AP181" s="595"/>
      <c r="AQ181" s="567"/>
      <c r="AR181" s="568"/>
      <c r="AS181" s="569"/>
      <c r="AT181" s="596"/>
      <c r="AU181" s="596"/>
      <c r="AV181" s="597"/>
      <c r="AW181" s="618"/>
      <c r="AX181" s="618"/>
      <c r="AY181" s="2"/>
      <c r="AZ181" s="566"/>
      <c r="BA181" s="568"/>
      <c r="BB181" s="569"/>
      <c r="BC181" s="567"/>
      <c r="BD181" s="568"/>
      <c r="BE181" s="569"/>
      <c r="BF181" s="568"/>
      <c r="BG181" s="569"/>
      <c r="BH181" s="595"/>
      <c r="BI181" s="596"/>
      <c r="BJ181" s="597"/>
    </row>
    <row r="182" spans="1:62" ht="12.75" hidden="1">
      <c r="A182" s="435"/>
      <c r="B182" s="446"/>
      <c r="C182" s="448"/>
      <c r="D182" s="449"/>
      <c r="E182" s="450"/>
      <c r="F182" s="451"/>
      <c r="G182" s="451"/>
      <c r="H182" s="451"/>
      <c r="J182" s="89"/>
      <c r="K182" s="2"/>
      <c r="L182" s="2"/>
      <c r="AA182" s="149"/>
      <c r="AC182" s="526"/>
      <c r="AI182" s="570"/>
      <c r="AJ182" s="571"/>
      <c r="AK182" s="572"/>
      <c r="AL182" s="573"/>
      <c r="AM182" s="571"/>
      <c r="AN182" s="572"/>
      <c r="AO182" s="573"/>
      <c r="AP182" s="598"/>
      <c r="AQ182" s="571"/>
      <c r="AR182" s="572"/>
      <c r="AS182" s="573"/>
      <c r="AT182" s="599"/>
      <c r="AU182" s="599"/>
      <c r="AV182" s="600"/>
      <c r="AW182" s="618"/>
      <c r="AX182" s="618"/>
      <c r="AY182" s="2"/>
      <c r="AZ182" s="570"/>
      <c r="BA182" s="572"/>
      <c r="BB182" s="573"/>
      <c r="BC182" s="571"/>
      <c r="BD182" s="572"/>
      <c r="BE182" s="573"/>
      <c r="BF182" s="572"/>
      <c r="BG182" s="573"/>
      <c r="BH182" s="598"/>
      <c r="BI182" s="599"/>
      <c r="BJ182" s="600"/>
    </row>
    <row r="183" spans="1:62" ht="12.75" hidden="1">
      <c r="A183" s="435"/>
      <c r="B183" s="441"/>
      <c r="C183" s="452"/>
      <c r="D183" s="452"/>
      <c r="E183" s="453"/>
      <c r="F183" s="454"/>
      <c r="G183" s="454"/>
      <c r="H183" s="454"/>
      <c r="J183" s="89"/>
      <c r="K183" s="2"/>
      <c r="L183" s="2"/>
      <c r="M183" s="83"/>
      <c r="N183" s="84"/>
      <c r="O183" s="84"/>
      <c r="P183" s="84"/>
      <c r="Z183" s="527"/>
      <c r="AA183" s="149"/>
      <c r="AB183" s="527"/>
      <c r="AI183" s="2"/>
      <c r="AJ183" s="2"/>
      <c r="AK183" s="2"/>
      <c r="AL183" s="2"/>
      <c r="AM183" s="2"/>
      <c r="AN183" s="2"/>
      <c r="AO183" s="236"/>
      <c r="AP183" s="83"/>
      <c r="AQ183" s="84"/>
      <c r="AR183" s="84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36"/>
      <c r="BH183" s="83"/>
      <c r="BI183" s="2"/>
      <c r="BJ183" s="2"/>
    </row>
    <row r="184" spans="1:62" ht="12.75" hidden="1">
      <c r="A184" s="435"/>
      <c r="B184" s="446"/>
      <c r="J184" s="89"/>
      <c r="K184" s="487"/>
      <c r="L184" s="488"/>
      <c r="M184" s="489"/>
      <c r="N184" s="490"/>
      <c r="O184" s="491"/>
      <c r="P184" s="491"/>
      <c r="W184" s="501"/>
      <c r="X184" s="501"/>
      <c r="Y184" s="501"/>
      <c r="Z184" s="501"/>
      <c r="AA184" s="528"/>
      <c r="AB184" s="501"/>
      <c r="AI184" s="179"/>
      <c r="AJ184" s="180" t="s">
        <v>271</v>
      </c>
      <c r="AK184" s="4"/>
      <c r="AM184" s="180" t="s">
        <v>272</v>
      </c>
      <c r="AO184" s="4"/>
      <c r="AP184" s="4" t="s">
        <v>273</v>
      </c>
      <c r="AQ184" s="4"/>
      <c r="AS184" s="180" t="s">
        <v>274</v>
      </c>
      <c r="AT184" s="179"/>
      <c r="AU184" s="4"/>
      <c r="AV184" s="4"/>
      <c r="AW184" s="4"/>
      <c r="AX184" s="4"/>
      <c r="AY184" s="179"/>
      <c r="AZ184" s="180" t="s">
        <v>271</v>
      </c>
      <c r="BB184" s="180" t="s">
        <v>272</v>
      </c>
      <c r="BE184" s="180" t="s">
        <v>273</v>
      </c>
      <c r="BG184" s="180" t="s">
        <v>274</v>
      </c>
      <c r="BI184" s="4"/>
      <c r="BJ184" s="4"/>
    </row>
    <row r="185" spans="1:62" ht="12.75" hidden="1">
      <c r="A185" s="435"/>
      <c r="B185" s="446"/>
      <c r="C185" s="448"/>
      <c r="D185" s="449"/>
      <c r="E185" s="450"/>
      <c r="F185" s="451"/>
      <c r="G185" s="451"/>
      <c r="H185" s="451"/>
      <c r="AA185" s="529" t="s">
        <v>275</v>
      </c>
      <c r="AI185" s="574"/>
      <c r="AJ185" s="574"/>
      <c r="AK185" s="574"/>
      <c r="AM185" s="574"/>
      <c r="AO185" s="601"/>
      <c r="AP185" s="237"/>
      <c r="AQ185" s="602"/>
      <c r="AT185" s="574"/>
      <c r="AU185" s="574"/>
      <c r="AV185" s="574"/>
      <c r="AW185" s="574"/>
      <c r="AX185" s="574"/>
      <c r="AY185" s="574"/>
      <c r="AZ185" s="574"/>
      <c r="BB185" s="574"/>
      <c r="BE185" s="624"/>
      <c r="BG185" s="9"/>
      <c r="BI185" s="574"/>
      <c r="BJ185" s="574"/>
    </row>
    <row r="186" spans="1:62" ht="12.75" hidden="1">
      <c r="A186" s="435"/>
      <c r="B186" s="446"/>
      <c r="C186" s="446"/>
      <c r="D186" s="446"/>
      <c r="E186" s="450"/>
      <c r="F186" s="451"/>
      <c r="G186" s="455" t="s">
        <v>276</v>
      </c>
      <c r="H186" s="456" t="str">
        <f>IF(H175=H187,"OK","ATENŢIE")</f>
        <v>OK</v>
      </c>
      <c r="W186" s="485"/>
      <c r="Y186" s="485"/>
      <c r="AA186" s="502" t="s">
        <v>277</v>
      </c>
      <c r="AB186" s="485"/>
      <c r="AI186" s="179"/>
      <c r="AJ186" s="575" t="s">
        <v>56</v>
      </c>
      <c r="AK186" s="575"/>
      <c r="AM186" s="576" t="s">
        <v>56</v>
      </c>
      <c r="AO186" s="603"/>
      <c r="AP186" s="89" t="s">
        <v>56</v>
      </c>
      <c r="AQ186" s="604"/>
      <c r="AR186" s="576"/>
      <c r="AT186" s="179"/>
      <c r="AU186" s="179"/>
      <c r="AV186" s="179"/>
      <c r="AW186" s="179"/>
      <c r="AX186" s="179"/>
      <c r="AY186" s="179"/>
      <c r="AZ186" s="575" t="s">
        <v>56</v>
      </c>
      <c r="BB186" s="576" t="s">
        <v>56</v>
      </c>
      <c r="BE186" s="576" t="s">
        <v>56</v>
      </c>
      <c r="BG186" s="9"/>
      <c r="BI186" s="179"/>
      <c r="BJ186" s="179"/>
    </row>
    <row r="187" spans="1:62" ht="12.75" hidden="1">
      <c r="A187" s="435"/>
      <c r="B187" s="446"/>
      <c r="C187" s="448"/>
      <c r="D187" s="449"/>
      <c r="E187" s="450"/>
      <c r="F187" s="451"/>
      <c r="G187" s="455"/>
      <c r="H187" s="457">
        <f>F175+G175</f>
        <v>260799.6800000001</v>
      </c>
      <c r="W187" s="502"/>
      <c r="Y187" s="502"/>
      <c r="AA187" s="502"/>
      <c r="AB187" s="502"/>
      <c r="AI187" s="179"/>
      <c r="AJ187" s="575" t="s">
        <v>278</v>
      </c>
      <c r="AK187" s="575"/>
      <c r="AM187" s="576" t="s">
        <v>278</v>
      </c>
      <c r="AO187" s="576"/>
      <c r="AP187" s="89" t="s">
        <v>278</v>
      </c>
      <c r="AQ187" s="604"/>
      <c r="AR187" s="575"/>
      <c r="AS187" s="576" t="s">
        <v>279</v>
      </c>
      <c r="AT187" s="179"/>
      <c r="AU187" s="179"/>
      <c r="AV187" s="179"/>
      <c r="AW187" s="179"/>
      <c r="AX187" s="179"/>
      <c r="AY187" s="179"/>
      <c r="AZ187" s="575" t="s">
        <v>278</v>
      </c>
      <c r="BB187" s="576" t="s">
        <v>278</v>
      </c>
      <c r="BE187" s="576" t="s">
        <v>278</v>
      </c>
      <c r="BG187" s="576" t="s">
        <v>279</v>
      </c>
      <c r="BI187" s="179"/>
      <c r="BJ187" s="179"/>
    </row>
    <row r="188" spans="1:62" ht="12.75" hidden="1">
      <c r="A188" s="435"/>
      <c r="B188" s="446"/>
      <c r="C188" s="448"/>
      <c r="D188" s="449"/>
      <c r="E188" s="450"/>
      <c r="F188" s="451"/>
      <c r="G188" s="451"/>
      <c r="H188" s="451"/>
      <c r="AI188" s="179"/>
      <c r="AJ188" s="575" t="s">
        <v>280</v>
      </c>
      <c r="AK188" s="575"/>
      <c r="AM188" s="576" t="s">
        <v>281</v>
      </c>
      <c r="AO188" s="603"/>
      <c r="AP188" s="89" t="s">
        <v>282</v>
      </c>
      <c r="AQ188" s="604"/>
      <c r="AR188" s="604"/>
      <c r="AS188" s="605" t="s">
        <v>283</v>
      </c>
      <c r="AT188" s="179"/>
      <c r="AU188" s="179"/>
      <c r="AV188" s="179"/>
      <c r="AW188" s="179"/>
      <c r="AX188" s="179"/>
      <c r="AY188" s="179"/>
      <c r="AZ188" s="575" t="s">
        <v>280</v>
      </c>
      <c r="BB188" s="576" t="s">
        <v>281</v>
      </c>
      <c r="BE188" s="576" t="s">
        <v>282</v>
      </c>
      <c r="BG188" s="605" t="s">
        <v>283</v>
      </c>
      <c r="BI188" s="179"/>
      <c r="BJ188" s="179"/>
    </row>
    <row r="189" spans="1:62" ht="12.75" hidden="1">
      <c r="A189" s="435"/>
      <c r="B189" s="446"/>
      <c r="C189" s="448"/>
      <c r="D189" s="449"/>
      <c r="E189" s="450"/>
      <c r="F189" s="451"/>
      <c r="G189" s="451"/>
      <c r="H189" s="451"/>
      <c r="AI189" s="574"/>
      <c r="AJ189" s="574"/>
      <c r="AK189" s="574"/>
      <c r="AL189" s="574"/>
      <c r="AM189" s="574"/>
      <c r="AN189" s="574"/>
      <c r="AO189" s="601"/>
      <c r="AP189" s="606"/>
      <c r="AQ189" s="602"/>
      <c r="AR189" s="602"/>
      <c r="AS189" s="574"/>
      <c r="AT189" s="574"/>
      <c r="AU189" s="574"/>
      <c r="AV189" s="574"/>
      <c r="AW189" s="574"/>
      <c r="AX189" s="574"/>
      <c r="AY189" s="574"/>
      <c r="AZ189" s="574"/>
      <c r="BA189" s="574"/>
      <c r="BB189" s="574"/>
      <c r="BC189" s="574"/>
      <c r="BD189" s="574"/>
      <c r="BE189" s="574"/>
      <c r="BF189" s="574"/>
      <c r="BG189" s="601"/>
      <c r="BH189" s="606"/>
      <c r="BI189" s="574"/>
      <c r="BJ189" s="574"/>
    </row>
    <row r="190" spans="1:59" ht="12.75" hidden="1">
      <c r="A190" s="435"/>
      <c r="B190" s="446"/>
      <c r="C190" s="448"/>
      <c r="D190" s="449"/>
      <c r="E190" s="450"/>
      <c r="F190" s="458"/>
      <c r="G190" s="458"/>
      <c r="H190" s="458"/>
      <c r="AI190" s="179"/>
      <c r="AJ190" s="179"/>
      <c r="AK190" s="179"/>
      <c r="AL190" s="179"/>
      <c r="AM190" s="179"/>
      <c r="AN190" s="179"/>
      <c r="AO190" s="607"/>
      <c r="AY190" s="179"/>
      <c r="AZ190" s="179"/>
      <c r="BA190" s="179"/>
      <c r="BB190" s="179"/>
      <c r="BC190" s="179"/>
      <c r="BD190" s="179"/>
      <c r="BE190" s="179"/>
      <c r="BF190" s="179"/>
      <c r="BG190" s="607"/>
    </row>
    <row r="191" spans="1:59" ht="12.75" hidden="1">
      <c r="A191" s="435"/>
      <c r="B191" s="446"/>
      <c r="C191" s="448"/>
      <c r="D191" s="449"/>
      <c r="E191" s="450"/>
      <c r="F191" s="458"/>
      <c r="G191" s="458"/>
      <c r="H191" s="458"/>
      <c r="AI191" s="179"/>
      <c r="AJ191" s="179"/>
      <c r="AK191" s="179"/>
      <c r="AL191" s="179"/>
      <c r="AM191" s="179"/>
      <c r="AN191" s="179"/>
      <c r="AO191" s="607"/>
      <c r="AY191" s="179"/>
      <c r="AZ191" s="179"/>
      <c r="BA191" s="179"/>
      <c r="BB191" s="179"/>
      <c r="BC191" s="179"/>
      <c r="BD191" s="179"/>
      <c r="BE191" s="179"/>
      <c r="BF191" s="179"/>
      <c r="BG191" s="607"/>
    </row>
    <row r="192" spans="1:59" ht="12.75" hidden="1">
      <c r="A192" s="435"/>
      <c r="B192" s="446"/>
      <c r="C192" s="448"/>
      <c r="D192" s="449"/>
      <c r="E192" s="450"/>
      <c r="F192" s="458"/>
      <c r="G192" s="458"/>
      <c r="H192" s="458"/>
      <c r="AI192" s="179"/>
      <c r="AJ192" s="179"/>
      <c r="AK192" s="179"/>
      <c r="AL192" s="179"/>
      <c r="AM192" s="179"/>
      <c r="AN192" s="179"/>
      <c r="AO192" s="607"/>
      <c r="AY192" s="179"/>
      <c r="AZ192" s="179"/>
      <c r="BA192" s="179"/>
      <c r="BB192" s="179"/>
      <c r="BC192" s="179"/>
      <c r="BD192" s="179"/>
      <c r="BE192" s="179"/>
      <c r="BF192" s="179"/>
      <c r="BG192" s="607"/>
    </row>
    <row r="193" spans="1:59" ht="12.75" hidden="1">
      <c r="A193" s="435"/>
      <c r="B193" s="446"/>
      <c r="C193" s="448"/>
      <c r="D193" s="449"/>
      <c r="E193" s="450"/>
      <c r="F193" s="451"/>
      <c r="G193" s="451"/>
      <c r="H193" s="451"/>
      <c r="T193" s="455" t="s">
        <v>276</v>
      </c>
      <c r="U193" s="455" t="s">
        <v>276</v>
      </c>
      <c r="V193" s="455" t="s">
        <v>276</v>
      </c>
      <c r="W193" s="456" t="str">
        <f aca="true" t="shared" si="842" ref="W193:AB193">IF(W175=W194,"OK","ATENŢIE")</f>
        <v>OK</v>
      </c>
      <c r="X193" s="456" t="str">
        <f t="shared" si="842"/>
        <v>OK</v>
      </c>
      <c r="Y193" s="456"/>
      <c r="Z193" s="456"/>
      <c r="AA193" s="456"/>
      <c r="AB193" s="456" t="str">
        <f t="shared" si="842"/>
        <v>OK</v>
      </c>
      <c r="AI193" s="553"/>
      <c r="AJ193" s="553"/>
      <c r="AK193" s="553"/>
      <c r="AL193" s="553"/>
      <c r="AM193" s="553"/>
      <c r="AN193" s="553"/>
      <c r="AO193" s="628"/>
      <c r="AY193" s="553"/>
      <c r="AZ193" s="553"/>
      <c r="BA193" s="553"/>
      <c r="BB193" s="553"/>
      <c r="BC193" s="553"/>
      <c r="BD193" s="553"/>
      <c r="BE193" s="641"/>
      <c r="BF193" s="553"/>
      <c r="BG193" s="628"/>
    </row>
    <row r="194" spans="1:65" ht="12.75" hidden="1">
      <c r="A194" s="435"/>
      <c r="B194" s="446"/>
      <c r="C194" s="448"/>
      <c r="D194" s="449"/>
      <c r="E194" s="450"/>
      <c r="F194" s="451"/>
      <c r="G194" s="451"/>
      <c r="H194" s="451"/>
      <c r="T194" s="455"/>
      <c r="U194" s="455"/>
      <c r="V194" s="455"/>
      <c r="W194" s="457">
        <f>F175-O175-Q175-T175</f>
        <v>7440</v>
      </c>
      <c r="X194" s="625">
        <f>G175-P175-R175-U175</f>
        <v>253359.6800000001</v>
      </c>
      <c r="Y194" s="457"/>
      <c r="Z194" s="457"/>
      <c r="AA194" s="457"/>
      <c r="AB194" s="457">
        <f>N175-O175-P175-S175-V175</f>
        <v>260799.6800000001</v>
      </c>
      <c r="AI194" s="553"/>
      <c r="AJ194" s="553"/>
      <c r="AK194" s="553"/>
      <c r="AL194" s="553"/>
      <c r="AM194" s="553"/>
      <c r="AN194" s="553"/>
      <c r="AO194" s="628"/>
      <c r="AY194" s="553"/>
      <c r="AZ194" s="553"/>
      <c r="BA194" s="553"/>
      <c r="BB194" s="553"/>
      <c r="BC194" s="553"/>
      <c r="BD194" s="553"/>
      <c r="BE194" s="641"/>
      <c r="BF194" s="553"/>
      <c r="BG194" s="628"/>
      <c r="BJ194" s="8"/>
      <c r="BL194" s="8"/>
      <c r="BM194" s="592"/>
    </row>
    <row r="195" spans="1:65" ht="12.75" hidden="1">
      <c r="A195" s="435"/>
      <c r="B195" s="446"/>
      <c r="C195" s="448"/>
      <c r="D195" s="449"/>
      <c r="E195" s="450"/>
      <c r="F195" s="451"/>
      <c r="G195" s="451"/>
      <c r="H195" s="451"/>
      <c r="AI195" s="8"/>
      <c r="AJ195" s="626" t="s">
        <v>284</v>
      </c>
      <c r="AK195" s="8"/>
      <c r="AL195" s="8"/>
      <c r="AN195" s="8"/>
      <c r="AO195" s="592"/>
      <c r="AP195" s="593"/>
      <c r="AQ195" s="591"/>
      <c r="AR195" s="591"/>
      <c r="AS195" s="8"/>
      <c r="AT195" s="8"/>
      <c r="AU195" s="8"/>
      <c r="AV195" s="8"/>
      <c r="AW195" s="8"/>
      <c r="AX195" s="8"/>
      <c r="AY195" s="8"/>
      <c r="AZ195" s="626" t="s">
        <v>284</v>
      </c>
      <c r="BB195" s="8"/>
      <c r="BC195" s="8"/>
      <c r="BD195" s="8"/>
      <c r="BF195" s="8"/>
      <c r="BG195" s="592"/>
      <c r="BH195" s="8"/>
      <c r="BJ195" s="8"/>
      <c r="BL195" s="8"/>
      <c r="BM195" s="592"/>
    </row>
    <row r="196" spans="1:65" ht="12.75" hidden="1">
      <c r="A196" s="435"/>
      <c r="B196" s="446"/>
      <c r="C196" s="448"/>
      <c r="D196" s="449"/>
      <c r="E196" s="450"/>
      <c r="F196" s="451"/>
      <c r="G196" s="451"/>
      <c r="H196" s="451"/>
      <c r="AB196" s="456" t="str">
        <f>IF(Y175+Z175=AB175,"OK","ATENTIE")</f>
        <v>OK</v>
      </c>
      <c r="AI196" s="8"/>
      <c r="AJ196" s="627" t="s">
        <v>285</v>
      </c>
      <c r="AK196" s="8"/>
      <c r="AL196" s="8"/>
      <c r="AN196" s="8"/>
      <c r="AO196" s="592"/>
      <c r="AP196" s="593"/>
      <c r="AQ196" s="591"/>
      <c r="AR196" s="591"/>
      <c r="AS196" s="8"/>
      <c r="AT196" s="8"/>
      <c r="AU196" s="8"/>
      <c r="AV196" s="8"/>
      <c r="AW196" s="8"/>
      <c r="AX196" s="8"/>
      <c r="AY196" s="8"/>
      <c r="AZ196" s="627" t="s">
        <v>285</v>
      </c>
      <c r="BB196" s="8"/>
      <c r="BC196" s="8"/>
      <c r="BD196" s="8"/>
      <c r="BF196" s="8"/>
      <c r="BG196" s="592"/>
      <c r="BH196" s="8"/>
      <c r="BJ196" s="8"/>
      <c r="BL196" s="8"/>
      <c r="BM196" s="592"/>
    </row>
    <row r="197" spans="1:65" ht="12.75" hidden="1">
      <c r="A197" s="435"/>
      <c r="B197" s="446"/>
      <c r="C197" s="448"/>
      <c r="D197" s="449"/>
      <c r="E197" s="450"/>
      <c r="F197" s="451"/>
      <c r="G197" s="451"/>
      <c r="H197" s="451"/>
      <c r="AB197" s="457">
        <f>Y175+Z175</f>
        <v>260799.6800000001</v>
      </c>
      <c r="AI197" s="8"/>
      <c r="AJ197" s="627" t="s">
        <v>286</v>
      </c>
      <c r="AK197" s="8"/>
      <c r="AL197" s="8"/>
      <c r="AN197" s="8"/>
      <c r="AO197" s="592"/>
      <c r="AP197" s="593"/>
      <c r="AQ197" s="591"/>
      <c r="AR197" s="591"/>
      <c r="AS197" s="8"/>
      <c r="AT197" s="8"/>
      <c r="AU197" s="8"/>
      <c r="AV197" s="8"/>
      <c r="AW197" s="8"/>
      <c r="AX197" s="8"/>
      <c r="AY197" s="8"/>
      <c r="AZ197" s="627" t="s">
        <v>286</v>
      </c>
      <c r="BB197" s="8"/>
      <c r="BC197" s="8"/>
      <c r="BD197" s="8"/>
      <c r="BF197" s="8"/>
      <c r="BG197" s="592"/>
      <c r="BH197" s="8"/>
      <c r="BM197" s="12"/>
    </row>
    <row r="198" spans="1:65" ht="12.75" hidden="1">
      <c r="A198" s="435"/>
      <c r="B198" s="446"/>
      <c r="C198" s="448"/>
      <c r="D198" s="449"/>
      <c r="E198" s="450"/>
      <c r="F198" s="451"/>
      <c r="G198" s="451"/>
      <c r="H198" s="451"/>
      <c r="BH198" s="9"/>
      <c r="BJ198" s="642" t="str">
        <f>IF(BJ175=Z175,"OK","ATENTIE")</f>
        <v>OK</v>
      </c>
      <c r="BM198" s="12"/>
    </row>
    <row r="199" spans="1:65" ht="12.75">
      <c r="A199" s="435"/>
      <c r="B199" s="446"/>
      <c r="C199" s="448"/>
      <c r="D199" s="449"/>
      <c r="E199" s="450"/>
      <c r="F199" s="451"/>
      <c r="G199" s="451"/>
      <c r="H199" s="451"/>
      <c r="BH199" s="9"/>
      <c r="BJ199" s="643">
        <f>Z175</f>
        <v>15427.2</v>
      </c>
      <c r="BM199" s="12"/>
    </row>
    <row r="200" spans="1:65" ht="12.75">
      <c r="A200" s="435"/>
      <c r="B200" s="446"/>
      <c r="C200" s="448"/>
      <c r="D200" s="449"/>
      <c r="E200" s="450"/>
      <c r="F200" s="451"/>
      <c r="G200" s="451"/>
      <c r="H200" s="451"/>
      <c r="BH200" s="9"/>
      <c r="BM200" s="12"/>
    </row>
    <row r="201" spans="1:65" ht="12.75">
      <c r="A201" s="435"/>
      <c r="B201" s="446"/>
      <c r="C201" s="448"/>
      <c r="D201" s="449"/>
      <c r="E201" s="450"/>
      <c r="F201" s="451"/>
      <c r="G201" s="451"/>
      <c r="H201" s="451"/>
      <c r="AP201" s="629" t="s">
        <v>276</v>
      </c>
      <c r="AQ201" s="630" t="str">
        <f aca="true" t="shared" si="843" ref="AQ201:AT201">IF(AQ175=AQ202,"OK","ATENŢIE")</f>
        <v>ATENŢIE</v>
      </c>
      <c r="AR201" s="630" t="str">
        <f t="shared" si="843"/>
        <v>OK</v>
      </c>
      <c r="AS201" s="631"/>
      <c r="AT201" s="630" t="str">
        <f t="shared" si="843"/>
        <v>OK</v>
      </c>
      <c r="AU201" s="630" t="str">
        <f>IF(AV200=Z175,"OK","ATENTIE")</f>
        <v>ATENTIE</v>
      </c>
      <c r="AV201" s="630" t="str">
        <f>IF(AV175=Y175,"OK","ATENTIE")</f>
        <v>ATENTIE</v>
      </c>
      <c r="AW201" s="630"/>
      <c r="AX201" s="630" t="str">
        <f>IF(AX175=AX202,"OK","ATENŢIE")</f>
        <v>ATENŢIE</v>
      </c>
      <c r="BH201" s="9"/>
      <c r="BM201" s="12"/>
    </row>
    <row r="202" spans="1:65" ht="12.75">
      <c r="A202" s="435"/>
      <c r="B202" s="446"/>
      <c r="C202" s="448"/>
      <c r="D202" s="449"/>
      <c r="E202" s="450"/>
      <c r="F202" s="451"/>
      <c r="G202" s="451"/>
      <c r="H202" s="451"/>
      <c r="AP202" s="629"/>
      <c r="AQ202" s="632">
        <f>N175</f>
        <v>260799.6800000001</v>
      </c>
      <c r="AR202" s="633">
        <f>AQ175-AS175</f>
        <v>259119.6800000001</v>
      </c>
      <c r="AS202" s="631"/>
      <c r="AT202" s="633">
        <f>O175+P175+S175</f>
        <v>0</v>
      </c>
      <c r="AU202" s="634">
        <f>Z175</f>
        <v>15427.2</v>
      </c>
      <c r="AV202" s="634">
        <f>Y175</f>
        <v>245372.4800000001</v>
      </c>
      <c r="AW202" s="634"/>
      <c r="AX202" s="634">
        <f>AR175-AT175</f>
        <v>259119.6800000001</v>
      </c>
      <c r="BH202" s="9"/>
      <c r="BM202" s="12"/>
    </row>
    <row r="203" spans="1:65" ht="12.75">
      <c r="A203" s="435"/>
      <c r="B203" s="446"/>
      <c r="C203" s="448"/>
      <c r="D203" s="449"/>
      <c r="E203" s="450"/>
      <c r="F203" s="451"/>
      <c r="G203" s="451"/>
      <c r="H203" s="451"/>
      <c r="AT203" s="179"/>
      <c r="AU203" s="5"/>
      <c r="AV203" s="5"/>
      <c r="AW203" s="5"/>
      <c r="AX203" s="5"/>
      <c r="BH203" s="9"/>
      <c r="BM203" s="12"/>
    </row>
    <row r="204" spans="1:65" ht="12.75">
      <c r="A204" s="435"/>
      <c r="B204" s="446"/>
      <c r="C204" s="448"/>
      <c r="D204" s="449"/>
      <c r="E204" s="450"/>
      <c r="F204" s="451"/>
      <c r="G204" s="451"/>
      <c r="H204" s="451"/>
      <c r="AP204" s="590"/>
      <c r="AQ204" s="553"/>
      <c r="AR204" s="553"/>
      <c r="AS204" s="553"/>
      <c r="AT204" s="553"/>
      <c r="AU204" s="635"/>
      <c r="AV204" s="635"/>
      <c r="AW204" s="638"/>
      <c r="AX204" s="639" t="str">
        <f>IF(AX175=AX205,"OK","ATENŢIE")</f>
        <v>ATENŢIE</v>
      </c>
      <c r="BH204" s="9"/>
      <c r="BM204" s="12"/>
    </row>
    <row r="205" spans="1:65" ht="12.75">
      <c r="A205" s="435"/>
      <c r="B205" s="446"/>
      <c r="C205" s="448"/>
      <c r="D205" s="449"/>
      <c r="E205" s="450"/>
      <c r="F205" s="451"/>
      <c r="G205" s="451"/>
      <c r="H205" s="451"/>
      <c r="AP205" s="590"/>
      <c r="AQ205" s="636"/>
      <c r="AR205" s="636"/>
      <c r="AS205" s="553"/>
      <c r="AT205" s="553"/>
      <c r="AU205" s="637"/>
      <c r="AV205" s="637"/>
      <c r="AW205" s="640"/>
      <c r="AX205" s="625">
        <f>AB175</f>
        <v>260799.6800000001</v>
      </c>
      <c r="BH205" s="9"/>
      <c r="BM205" s="12"/>
    </row>
    <row r="206" spans="1:65" ht="12.75">
      <c r="A206" s="435"/>
      <c r="B206" s="446"/>
      <c r="C206" s="448"/>
      <c r="D206" s="449"/>
      <c r="E206" s="450"/>
      <c r="F206" s="451"/>
      <c r="G206" s="451"/>
      <c r="H206" s="451"/>
      <c r="BH206" s="9"/>
      <c r="BM206" s="12"/>
    </row>
    <row r="207" spans="60:65" ht="12.75">
      <c r="BH207" s="9"/>
      <c r="BM207" s="12"/>
    </row>
    <row r="208" spans="60:65" ht="12.75">
      <c r="BH208" s="9"/>
      <c r="BM208" s="12"/>
    </row>
    <row r="209" spans="60:63" ht="12.75">
      <c r="BH209" s="9"/>
      <c r="BK209" s="12"/>
    </row>
  </sheetData>
  <sheetProtection/>
  <mergeCells count="79">
    <mergeCell ref="AI3:AK3"/>
    <mergeCell ref="AZ3:BC3"/>
    <mergeCell ref="AI4:AV4"/>
    <mergeCell ref="AZ4:BJ4"/>
    <mergeCell ref="A7:H7"/>
    <mergeCell ref="J7:AB7"/>
    <mergeCell ref="D10:H10"/>
    <mergeCell ref="L10:N10"/>
    <mergeCell ref="O10:P10"/>
    <mergeCell ref="AO10:AQ10"/>
    <mergeCell ref="BG10:BH10"/>
    <mergeCell ref="N177:S177"/>
    <mergeCell ref="N178:S178"/>
    <mergeCell ref="N179:S179"/>
    <mergeCell ref="AI179:AK179"/>
    <mergeCell ref="AL179:AN179"/>
    <mergeCell ref="AO179:AR179"/>
    <mergeCell ref="AS179:AV179"/>
    <mergeCell ref="AZ179:BA179"/>
    <mergeCell ref="BB179:BD179"/>
    <mergeCell ref="BE179:BF179"/>
    <mergeCell ref="BG179:BJ179"/>
    <mergeCell ref="AI180:AK180"/>
    <mergeCell ref="AL180:AN180"/>
    <mergeCell ref="AS180:AV180"/>
    <mergeCell ref="AZ180:BA180"/>
    <mergeCell ref="BB180:BD180"/>
    <mergeCell ref="BG180:BJ180"/>
    <mergeCell ref="A10:A11"/>
    <mergeCell ref="B10:B11"/>
    <mergeCell ref="G186:G187"/>
    <mergeCell ref="J10:J11"/>
    <mergeCell ref="K10:K11"/>
    <mergeCell ref="S10:S11"/>
    <mergeCell ref="T10:T11"/>
    <mergeCell ref="T193:T194"/>
    <mergeCell ref="U10:U11"/>
    <mergeCell ref="U193:U194"/>
    <mergeCell ref="V10:V11"/>
    <mergeCell ref="V193:V194"/>
    <mergeCell ref="W10:W11"/>
    <mergeCell ref="X10:X11"/>
    <mergeCell ref="Y10:Y11"/>
    <mergeCell ref="Z10:Z11"/>
    <mergeCell ref="AA10:AA11"/>
    <mergeCell ref="AB10:AB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AM10:AM11"/>
    <mergeCell ref="AN10:AN11"/>
    <mergeCell ref="AP201:AP202"/>
    <mergeCell ref="AR10:AR11"/>
    <mergeCell ref="AS10:AS11"/>
    <mergeCell ref="AS201:AS202"/>
    <mergeCell ref="AT10:AT11"/>
    <mergeCell ref="AU10:AU11"/>
    <mergeCell ref="AV10:AV11"/>
    <mergeCell ref="AW10:AW11"/>
    <mergeCell ref="AX10:AX11"/>
    <mergeCell ref="AZ10:AZ11"/>
    <mergeCell ref="BA10:BA11"/>
    <mergeCell ref="BB10:BB11"/>
    <mergeCell ref="BC10:BC11"/>
    <mergeCell ref="BD10:BD11"/>
    <mergeCell ref="BE10:BE11"/>
    <mergeCell ref="BF10:BF11"/>
    <mergeCell ref="BI10:BI11"/>
    <mergeCell ref="BJ10:BJ11"/>
    <mergeCell ref="A5:H6"/>
    <mergeCell ref="J5:AB6"/>
    <mergeCell ref="A2:H3"/>
    <mergeCell ref="AZ5:BJ6"/>
    <mergeCell ref="AI5:AV6"/>
  </mergeCells>
  <printOptions horizontalCentered="1"/>
  <pageMargins left="0.2" right="0" top="0" bottom="0.39" header="0" footer="0"/>
  <pageSetup blackAndWhite="1" horizontalDpi="300" verticalDpi="3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2016-09-06T06:50:00Z</cp:lastPrinted>
  <dcterms:created xsi:type="dcterms:W3CDTF">2011-07-13T07:47:43Z</dcterms:created>
  <dcterms:modified xsi:type="dcterms:W3CDTF">2016-09-29T08:11:14Z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1033-10.1.0.5674</vt:lpwstr>
  </property>
</Properties>
</file>